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21720" windowHeight="12075"/>
  </bookViews>
  <sheets>
    <sheet name="Список планів" sheetId="5" r:id="rId1"/>
    <sheet name="Валюти" sheetId="6" r:id="rId2"/>
    <sheet name="Рік" sheetId="7" r:id="rId3"/>
    <sheet name="Початок проведення закупівлі" sheetId="8" r:id="rId4"/>
    <sheet name="КЕКВ" sheetId="9" r:id="rId5"/>
    <sheet name="Тип процедури" sheetId="11" r:id="rId6"/>
    <sheet name="Джерело фінансування. тип" sheetId="12" r:id="rId7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6" i="8"/>
  <c r="A35"/>
  <c r="A34"/>
  <c r="A33"/>
  <c r="A32"/>
  <c r="A31"/>
  <c r="A30"/>
  <c r="A29"/>
  <c r="A28"/>
  <c r="A27"/>
  <c r="A26"/>
  <c r="A25"/>
  <c r="A13"/>
  <c r="A12"/>
  <c r="A11"/>
  <c r="A10"/>
  <c r="A9"/>
  <c r="A8"/>
  <c r="A7"/>
  <c r="A6"/>
  <c r="A5"/>
  <c r="A4"/>
  <c r="A3"/>
  <c r="A2"/>
  <c r="A24"/>
  <c r="A23"/>
  <c r="A22"/>
  <c r="A21"/>
  <c r="A20"/>
  <c r="A19"/>
  <c r="A18"/>
  <c r="A17"/>
  <c r="A16"/>
  <c r="A15"/>
  <c r="A14"/>
  <c r="A1"/>
  <c r="A3" i="7"/>
  <c r="A1"/>
  <c r="A2"/>
</calcChain>
</file>

<file path=xl/sharedStrings.xml><?xml version="1.0" encoding="utf-8"?>
<sst xmlns="http://schemas.openxmlformats.org/spreadsheetml/2006/main" count="163" uniqueCount="138">
  <si>
    <t>Код предмета закупівлі відповідно до ДК 021:2015</t>
  </si>
  <si>
    <t>Код предмета закупівлі відповідно до ДК (опційно)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</si>
  <si>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</si>
  <si>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</si>
  <si>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</si>
  <si>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</si>
  <si>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</si>
  <si>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</si>
  <si>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</si>
  <si>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</si>
  <si>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</si>
  <si>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опис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</si>
  <si>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</si>
  <si>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</si>
  <si>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</si>
  <si>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</si>
  <si>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</si>
  <si>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</si>
  <si>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</si>
  <si>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</si>
  <si>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</si>
  <si>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</si>
  <si>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</si>
  <si>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</si>
  <si>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</si>
  <si>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</si>
  <si>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</si>
  <si>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UAH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</si>
  <si>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</si>
  <si>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</si>
  <si>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</si>
  <si>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</si>
  <si>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</si>
  <si>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</si>
  <si>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</si>
  <si>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</si>
  <si>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</si>
  <si>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</si>
  <si>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</si>
  <si>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</si>
  <si>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</si>
  <si>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</si>
  <si>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</si>
  <si>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</si>
  <si>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</si>
  <si>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</si>
  <si>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</si>
  <si>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</si>
  <si>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</si>
  <si>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</si>
  <si>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</si>
  <si>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</si>
  <si>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</si>
  <si>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</si>
  <si>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</si>
  <si>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</si>
  <si>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</si>
  <si>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</si>
  <si>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</si>
  <si>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</si>
  <si>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</si>
  <si>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</si>
  <si>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</si>
  <si>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</si>
  <si>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</si>
  <si>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</si>
  <si>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</si>
  <si>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</si>
  <si>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</si>
  <si>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</si>
  <si>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</si>
  <si>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</si>
  <si>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</si>
  <si>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</si>
  <si>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</si>
  <si>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</si>
  <si>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</si>
  <si>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</si>
  <si>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</si>
  <si>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</si>
  <si>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</si>
  <si>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</si>
  <si>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</si>
  <si>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</si>
  <si>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</si>
  <si>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</si>
  <si>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</si>
  <si>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</si>
  <si>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open_belowThreshold</t>
  </si>
  <si>
    <t>Відкриті торги</t>
  </si>
  <si>
    <t>open_aboveThresholdUA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</si>
  <si>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</si>
  <si>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</si>
  <si>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</si>
  <si>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</si>
  <si>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</si>
  <si>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Переговорна процедура</t>
  </si>
  <si>
    <t>limited_negotiation</t>
  </si>
  <si>
    <t>Переговорна процедура (скорочена)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</si>
  <si>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</si>
  <si>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</si>
  <si>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</si>
  <si>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</si>
  <si>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</si>
  <si>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</si>
  <si>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</si>
  <si>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Державний бюджет України</t>
  </si>
  <si>
    <t>state</t>
  </si>
  <si>
    <t>Бюджет Автономної Республіки Крим</t>
  </si>
  <si>
    <t>crimea</t>
  </si>
  <si>
    <t>Місцевий бюджет</t>
  </si>
  <si>
    <t>local</t>
  </si>
  <si>
    <t>Власний бюджет (кошти від господарської діяльності підприємства)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</si>
  <si>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</si>
  <si>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</si>
  <si>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</si>
  <si>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</si>
  <si>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</si>
  <si>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</si>
  <si>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</si>
  <si>
    <t>Спрощені/Допорогові закупівлі</t>
  </si>
  <si>
    <t>Закупівля без використання електронної системи</t>
  </si>
  <si>
    <t>РІЧНИЙ ПЛАН ЗАКУПІВЕЛЬ НА 2021 РІК ПО УПРАВЛІННЮ ЖИТЛОВО-КОМУНАЛЬНОГО ГОСПОДАРСТВА ТА БУДІВНИЦТВА ВИКОНАВЧОГО КОМІТЕТУ ПОКРОВСЬКОЇ МІСЬКОЇ РАДИ, ЄДРПОУ 34611037</t>
  </si>
  <si>
    <t>Послуги з технічного обслуговування внутрішньобудинкових газових мереж багатоповерхових житлових будинків в м. Покров Дніпропетровської області</t>
  </si>
  <si>
    <t>50530000-9</t>
  </si>
  <si>
    <t>01.01.2021</t>
  </si>
  <si>
    <t>Капітальний ремонт внутрішньоквартальної дороги житлових будинків № 1, 3 по вул. Героїв України, № 61 по вул. Торгова в м. Покров Дніпропетровської області</t>
  </si>
  <si>
    <t>Капітальний ремонт внутрішньоквартальної дороги житлових будинків № 53, 55 по вул. Торгова в м. Покров Дніпропетровської області</t>
  </si>
  <si>
    <t>Капітальний ремонт внутрішньоквартальної дороги житлових будинків № 49, 51 по вул. Торгова, № 2 по вул. Героїв Чорнобиля в м. Покров Дніпропетровської області</t>
  </si>
  <si>
    <t>45230000-8</t>
  </si>
  <si>
    <t>Капітальний ремонт тротуару по вул. Героїв Чорнобиля (ділянка від вул. Центральна до вул. Торгова) в м. Покров Дніпропетровської області</t>
  </si>
  <si>
    <t>45300000-0</t>
  </si>
  <si>
    <t>37530000-2</t>
  </si>
  <si>
    <t>Комплекс дитячий ігровий майданчик</t>
  </si>
  <si>
    <t>01.02.2021</t>
  </si>
  <si>
    <t>01.03.2021</t>
  </si>
  <si>
    <t>Затверджений протоколом засідання тендерного комітету УЖКГ та будівництва від 04.01.2021 р.</t>
  </si>
  <si>
    <t>Голова тендерного комітету УЖКГ та будівництва В.Л. Глушенко</t>
  </si>
</sst>
</file>

<file path=xl/styles.xml><?xml version="1.0" encoding="utf-8"?>
<styleSheet xmlns="http://schemas.openxmlformats.org/spreadsheetml/2006/main">
  <numFmts count="3">
    <numFmt numFmtId="43" formatCode="_-* #,##0.00_₴_-;\-* #,##0.00_₴_-;_-* &quot;-&quot;??_₴_-;_-@_-"/>
    <numFmt numFmtId="164" formatCode="dd\.mm\.yyyy;@"/>
    <numFmt numFmtId="165" formatCode="0.00;[Red]0.00"/>
  </numFmts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3"/>
      <name val="Arial Cyr"/>
      <family val="2"/>
      <charset val="204"/>
    </font>
    <font>
      <b/>
      <sz val="1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3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" fillId="0" borderId="0" xfId="0" applyFont="1"/>
    <xf numFmtId="0" fontId="0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 applyAlignment="1">
      <alignment wrapText="1"/>
    </xf>
    <xf numFmtId="43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2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/>
    <xf numFmtId="43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topLeftCell="A7" zoomScale="75" zoomScaleNormal="75" workbookViewId="0">
      <selection activeCell="G17" sqref="G17"/>
    </sheetView>
  </sheetViews>
  <sheetFormatPr defaultRowHeight="15"/>
  <cols>
    <col min="1" max="1" width="27.28515625" customWidth="1"/>
    <col min="2" max="2" width="14.5703125" hidden="1" customWidth="1"/>
    <col min="3" max="3" width="28.140625" style="1" customWidth="1"/>
    <col min="4" max="4" width="23.85546875" customWidth="1"/>
    <col min="5" max="5" width="21.28515625" style="3" hidden="1" customWidth="1"/>
    <col min="6" max="6" width="24.28515625" style="3" hidden="1" customWidth="1"/>
    <col min="7" max="7" width="24.28515625" style="8" customWidth="1"/>
    <col min="8" max="8" width="23.42578125" style="3" customWidth="1"/>
    <col min="9" max="9" width="38.42578125" style="3" customWidth="1"/>
    <col min="10" max="10" width="43.42578125" style="3" customWidth="1"/>
    <col min="11" max="11" width="20.7109375" style="3" customWidth="1"/>
    <col min="12" max="12" width="64.7109375" style="2" hidden="1" customWidth="1"/>
    <col min="13" max="13" width="21.7109375" customWidth="1"/>
    <col min="14" max="14" width="22.5703125" hidden="1" customWidth="1"/>
    <col min="15" max="15" width="22" style="10" customWidth="1"/>
    <col min="16" max="16" width="18" hidden="1" customWidth="1"/>
  </cols>
  <sheetData>
    <row r="1" spans="1:16" ht="72" customHeight="1">
      <c r="A1" s="24" t="s">
        <v>122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s="5" customFormat="1" ht="77.650000000000006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3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</row>
    <row r="3" spans="1:16" s="5" customFormat="1" ht="15.75" customHeight="1">
      <c r="A3" s="6" t="s">
        <v>14</v>
      </c>
      <c r="B3" s="6" t="s">
        <v>15</v>
      </c>
      <c r="C3" s="6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>
        <v>14</v>
      </c>
      <c r="O3" s="7">
        <v>15</v>
      </c>
      <c r="P3" s="7">
        <v>16</v>
      </c>
    </row>
    <row r="4" spans="1:16" ht="123.75" customHeight="1">
      <c r="A4" s="18" t="s">
        <v>124</v>
      </c>
      <c r="B4" s="18"/>
      <c r="C4" s="19" t="s">
        <v>123</v>
      </c>
      <c r="D4" s="18">
        <v>2240</v>
      </c>
      <c r="E4" s="20"/>
      <c r="F4" s="20"/>
      <c r="G4" s="21">
        <v>1200000</v>
      </c>
      <c r="H4" s="20" t="s">
        <v>27</v>
      </c>
      <c r="I4" s="20" t="s">
        <v>89</v>
      </c>
      <c r="J4" s="20" t="s">
        <v>125</v>
      </c>
      <c r="K4" s="20">
        <v>2021</v>
      </c>
      <c r="L4" s="22"/>
      <c r="M4" s="18" t="s">
        <v>110</v>
      </c>
      <c r="N4" s="18"/>
      <c r="O4" s="23">
        <v>1200000</v>
      </c>
      <c r="P4" s="17"/>
    </row>
    <row r="5" spans="1:16" ht="130.5" customHeight="1">
      <c r="A5" s="18" t="s">
        <v>129</v>
      </c>
      <c r="B5" s="18"/>
      <c r="C5" s="19" t="s">
        <v>126</v>
      </c>
      <c r="D5" s="18">
        <v>3132</v>
      </c>
      <c r="E5" s="20"/>
      <c r="F5" s="20"/>
      <c r="G5" s="21">
        <v>1930000</v>
      </c>
      <c r="H5" s="20" t="s">
        <v>27</v>
      </c>
      <c r="I5" s="20" t="s">
        <v>89</v>
      </c>
      <c r="J5" s="20" t="s">
        <v>134</v>
      </c>
      <c r="K5" s="20">
        <v>2021</v>
      </c>
      <c r="L5" s="22"/>
      <c r="M5" s="18" t="s">
        <v>110</v>
      </c>
      <c r="N5" s="18"/>
      <c r="O5" s="23">
        <v>1930000</v>
      </c>
      <c r="P5" s="17"/>
    </row>
    <row r="6" spans="1:16" ht="115.5" customHeight="1">
      <c r="A6" s="18" t="s">
        <v>129</v>
      </c>
      <c r="B6" s="18"/>
      <c r="C6" s="19" t="s">
        <v>127</v>
      </c>
      <c r="D6" s="18">
        <v>3132</v>
      </c>
      <c r="E6" s="20"/>
      <c r="F6" s="20"/>
      <c r="G6" s="21">
        <v>1610000</v>
      </c>
      <c r="H6" s="20" t="s">
        <v>27</v>
      </c>
      <c r="I6" s="20" t="s">
        <v>89</v>
      </c>
      <c r="J6" s="20" t="s">
        <v>134</v>
      </c>
      <c r="K6" s="20">
        <v>2021</v>
      </c>
      <c r="L6" s="22"/>
      <c r="M6" s="18" t="s">
        <v>110</v>
      </c>
      <c r="N6" s="18"/>
      <c r="O6" s="23">
        <v>1610000</v>
      </c>
      <c r="P6" s="17"/>
    </row>
    <row r="7" spans="1:16" ht="123" customHeight="1">
      <c r="A7" s="18" t="s">
        <v>129</v>
      </c>
      <c r="B7" s="18"/>
      <c r="C7" s="19" t="s">
        <v>128</v>
      </c>
      <c r="D7" s="18">
        <v>3132</v>
      </c>
      <c r="E7" s="20"/>
      <c r="F7" s="20"/>
      <c r="G7" s="21">
        <v>1870000</v>
      </c>
      <c r="H7" s="20" t="s">
        <v>27</v>
      </c>
      <c r="I7" s="20" t="s">
        <v>89</v>
      </c>
      <c r="J7" s="20" t="s">
        <v>134</v>
      </c>
      <c r="K7" s="20">
        <v>2021</v>
      </c>
      <c r="L7" s="22"/>
      <c r="M7" s="18" t="s">
        <v>110</v>
      </c>
      <c r="N7" s="18"/>
      <c r="O7" s="23">
        <v>1870000</v>
      </c>
      <c r="P7" s="17"/>
    </row>
    <row r="8" spans="1:16" ht="106.5" customHeight="1">
      <c r="A8" s="18" t="s">
        <v>131</v>
      </c>
      <c r="B8" s="18"/>
      <c r="C8" s="19" t="s">
        <v>130</v>
      </c>
      <c r="D8" s="18">
        <v>3132</v>
      </c>
      <c r="E8" s="20"/>
      <c r="F8" s="20"/>
      <c r="G8" s="21">
        <v>1720000</v>
      </c>
      <c r="H8" s="20" t="s">
        <v>27</v>
      </c>
      <c r="I8" s="20" t="s">
        <v>89</v>
      </c>
      <c r="J8" s="20" t="s">
        <v>134</v>
      </c>
      <c r="K8" s="20">
        <v>2021</v>
      </c>
      <c r="L8" s="22"/>
      <c r="M8" s="18" t="s">
        <v>110</v>
      </c>
      <c r="N8" s="18"/>
      <c r="O8" s="23">
        <v>1720000</v>
      </c>
      <c r="P8" s="17"/>
    </row>
    <row r="9" spans="1:16" ht="46.5" customHeight="1">
      <c r="A9" s="18" t="s">
        <v>132</v>
      </c>
      <c r="B9" s="18"/>
      <c r="C9" s="19" t="s">
        <v>133</v>
      </c>
      <c r="D9" s="18">
        <v>3110</v>
      </c>
      <c r="E9" s="20"/>
      <c r="F9" s="20"/>
      <c r="G9" s="21">
        <v>1841500</v>
      </c>
      <c r="H9" s="20" t="s">
        <v>27</v>
      </c>
      <c r="I9" s="20" t="s">
        <v>89</v>
      </c>
      <c r="J9" s="20" t="s">
        <v>135</v>
      </c>
      <c r="K9" s="20">
        <v>2021</v>
      </c>
      <c r="L9" s="22"/>
      <c r="M9" s="18" t="s">
        <v>110</v>
      </c>
      <c r="N9" s="18"/>
      <c r="O9" s="23">
        <v>1841500</v>
      </c>
      <c r="P9" s="17"/>
    </row>
    <row r="10" spans="1:16" ht="15.75">
      <c r="A10" s="11"/>
      <c r="B10" s="11"/>
      <c r="C10" s="12"/>
      <c r="D10" s="11"/>
      <c r="E10" s="13"/>
      <c r="F10" s="13"/>
      <c r="G10" s="14"/>
      <c r="H10" s="13"/>
      <c r="I10" s="13"/>
      <c r="J10" s="13"/>
      <c r="K10" s="13"/>
      <c r="L10" s="15"/>
      <c r="M10" s="11"/>
      <c r="N10" s="11"/>
      <c r="O10" s="16"/>
      <c r="P10" s="11"/>
    </row>
    <row r="12" spans="1:16" ht="18.75">
      <c r="A12" s="25" t="s">
        <v>136</v>
      </c>
      <c r="B12" s="26"/>
      <c r="C12" s="26"/>
      <c r="D12" s="26"/>
      <c r="E12" s="26"/>
      <c r="F12" s="26"/>
      <c r="G12" s="26"/>
      <c r="H12" s="26"/>
    </row>
    <row r="15" spans="1:16" ht="18.75">
      <c r="A15" s="27" t="s">
        <v>137</v>
      </c>
      <c r="B15" s="27"/>
      <c r="C15" s="28"/>
    </row>
  </sheetData>
  <mergeCells count="2">
    <mergeCell ref="A1:P1"/>
    <mergeCell ref="A12:H12"/>
  </mergeCells>
  <dataValidations count="8">
    <dataValidation type="decimal" operator="greaterThanOrEqual" allowBlank="1" showInputMessage="1" showErrorMessage="1" sqref="G4:G11 G13:G1048576">
      <formula1>0</formula1>
    </dataValidation>
    <dataValidation type="decimal" operator="greaterThan" allowBlank="1" showInputMessage="1" showErrorMessage="1" sqref="O4:O1048576">
      <formula1>0</formula1>
    </dataValidation>
    <dataValidation type="list" allowBlank="1" showInputMessage="1" showErrorMessage="1" sqref="H4:H11 H13:H1048576">
      <formula1>Валюти!$A$1:$A$5</formula1>
    </dataValidation>
    <dataValidation type="list" allowBlank="1" showInputMessage="1" showErrorMessage="1" sqref="F13:F1048576 D13:D1048576 D4:D11 F4:F11 E4:E11 E13:E1048576">
      <formula1>КЕКВ!$A$1:$A$56</formula1>
    </dataValidation>
    <dataValidation type="list" allowBlank="1" showInputMessage="1" showErrorMessage="1" sqref="I4:I1048576">
      <formula1>'Тип процедури'!$A$1:$A$10</formula1>
    </dataValidation>
    <dataValidation type="list" allowBlank="1" showInputMessage="1" showErrorMessage="1" sqref="K4:K1048576">
      <formula1>Рік!$A$1:$A$3</formula1>
    </dataValidation>
    <dataValidation type="list" allowBlank="1" showInputMessage="1" showErrorMessage="1" sqref="J4:J1048576">
      <formula1>'Початок проведення закупівлі'!$A$1:$A$36</formula1>
    </dataValidation>
    <dataValidation type="list" allowBlank="1" showInputMessage="1" showErrorMessage="1" sqref="M4:M1048576">
      <formula1>'Джерело фінансування. тип'!$A$1:$A$7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'Тип процедури'!$A$1:$A$9</xm:f>
          </x14:formula1>
          <xm:sqref>I4:I1048576</xm:sqref>
        </x14:dataValidation>
        <x14:dataValidation type="list" allowBlank="1" showInputMessage="1" showErrorMessage="1" xr:uid="{00000000-0002-0000-0000-000002000000}">
          <x14:formula1>
            <xm:f>Рік!$A$1:$A$3</xm:f>
          </x14:formula1>
          <xm:sqref>K4:K1048576</xm:sqref>
        </x14:dataValidation>
        <x14:dataValidation type="list" allowBlank="1" showInputMessage="1" showErrorMessage="1" xr:uid="{00000000-0002-0000-0000-000003000000}">
          <x14:formula1>
            <xm:f>Валюти!$A$1:$A$5</xm:f>
          </x14:formula1>
          <xm:sqref>H4:H1048576</xm:sqref>
        </x14:dataValidation>
        <x14:dataValidation type="list" allowBlank="1" showInputMessage="1" showErrorMessage="1" xr:uid="{00000000-0002-0000-0000-000004000000}">
          <x14:formula1>
            <xm:f>КЕКВ!$A$1:$A$56</xm:f>
          </x14:formula1>
          <xm:sqref>D4:D1048576 E4:E1048576 F4:F1048576</xm:sqref>
        </x14:dataValidation>
        <x14:dataValidation type="list" allowBlank="1" showInputMessage="1" showErrorMessage="1" xr:uid="{00000000-0002-0000-0000-000005000000}">
          <x14:formula1>
            <xm:f>'Початок проведення закупівлі'!$A$1:$A$36</xm:f>
          </x14:formula1>
          <xm:sqref>J4:J1048576</xm:sqref>
        </x14:dataValidation>
        <x14:dataValidation type="list" allowBlank="1" showInputMessage="1" showErrorMessage="1" xr:uid="{611D22AD-FE99-453B-90FB-F1019F4B0A41}">
          <x14:formula1>
            <xm:f>'Джерело фінансування. тип'!$A$1:$A$7</xm:f>
          </x14:formula1>
          <xm:sqref>M4:M1048576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  <row r="5" spans="1:1">
      <c r="A5" t="s">
        <v>31</v>
      </c>
    </row>
  </sheetData>
  <sheetProtection password="8805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1" width="19.85546875" customWidth="1"/>
  </cols>
  <sheetData>
    <row r="1" spans="1:1">
      <c r="A1">
        <f ca="1">YEAR(TODAY())-1</f>
        <v>2020</v>
      </c>
    </row>
    <row r="2" spans="1:1">
      <c r="A2">
        <f t="shared" ref="A2" ca="1" si="0">YEAR(TODAY())</f>
        <v>2021</v>
      </c>
    </row>
    <row r="3" spans="1:1">
      <c r="A3">
        <f ca="1">YEAR(TODAY())+1</f>
        <v>2022</v>
      </c>
    </row>
  </sheetData>
  <sheetProtection password="8805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6"/>
  <sheetViews>
    <sheetView workbookViewId="0"/>
  </sheetViews>
  <sheetFormatPr defaultRowHeight="15"/>
  <cols>
    <col min="1" max="1" width="16.42578125" customWidth="1"/>
  </cols>
  <sheetData>
    <row r="1" spans="1:1">
      <c r="A1" t="str">
        <f ca="1">CONCATENATE("01.01.",YEAR(TODAY())-1)</f>
        <v>01.01.2020</v>
      </c>
    </row>
    <row r="2" spans="1:1">
      <c r="A2" t="str">
        <f ca="1">CONCATENATE("01.02.",YEAR(TODAY())-1)</f>
        <v>01.02.2020</v>
      </c>
    </row>
    <row r="3" spans="1:1">
      <c r="A3" t="str">
        <f ca="1">CONCATENATE("01.03.",YEAR(TODAY())-1)</f>
        <v>01.03.2020</v>
      </c>
    </row>
    <row r="4" spans="1:1">
      <c r="A4" t="str">
        <f ca="1">CONCATENATE("01.04.",YEAR(TODAY())-1)</f>
        <v>01.04.2020</v>
      </c>
    </row>
    <row r="5" spans="1:1">
      <c r="A5" t="str">
        <f ca="1">CONCATENATE("01.05.",YEAR(TODAY())-1)</f>
        <v>01.05.2020</v>
      </c>
    </row>
    <row r="6" spans="1:1">
      <c r="A6" t="str">
        <f ca="1">CONCATENATE("01.06.",YEAR(TODAY())-1)</f>
        <v>01.06.2020</v>
      </c>
    </row>
    <row r="7" spans="1:1">
      <c r="A7" t="str">
        <f ca="1">CONCATENATE("01.07.",YEAR(TODAY())-1)</f>
        <v>01.07.2020</v>
      </c>
    </row>
    <row r="8" spans="1:1">
      <c r="A8" t="str">
        <f ca="1">CONCATENATE("01.08.",YEAR(TODAY())-1)</f>
        <v>01.08.2020</v>
      </c>
    </row>
    <row r="9" spans="1:1">
      <c r="A9" t="str">
        <f ca="1">CONCATENATE("01.09.",YEAR(TODAY())-1)</f>
        <v>01.09.2020</v>
      </c>
    </row>
    <row r="10" spans="1:1">
      <c r="A10" t="str">
        <f ca="1">CONCATENATE("01.10.",YEAR(TODAY())-1)</f>
        <v>01.10.2020</v>
      </c>
    </row>
    <row r="11" spans="1:1">
      <c r="A11" t="str">
        <f ca="1">CONCATENATE("01.11.",YEAR(TODAY())-1)</f>
        <v>01.11.2020</v>
      </c>
    </row>
    <row r="12" spans="1:1">
      <c r="A12" t="str">
        <f ca="1">CONCATENATE("01.12.",YEAR(TODAY())-1)</f>
        <v>01.12.2020</v>
      </c>
    </row>
    <row r="13" spans="1:1">
      <c r="A13" t="str">
        <f ca="1">CONCATENATE("01.01.",YEAR(TODAY()))</f>
        <v>01.01.2021</v>
      </c>
    </row>
    <row r="14" spans="1:1">
      <c r="A14" t="str">
        <f ca="1">CONCATENATE("01.02.",YEAR(TODAY()))</f>
        <v>01.02.2021</v>
      </c>
    </row>
    <row r="15" spans="1:1">
      <c r="A15" t="str">
        <f ca="1">CONCATENATE("01.03.",YEAR(TODAY()))</f>
        <v>01.03.2021</v>
      </c>
    </row>
    <row r="16" spans="1:1">
      <c r="A16" t="str">
        <f ca="1">CONCATENATE("01.04.",YEAR(TODAY()))</f>
        <v>01.04.2021</v>
      </c>
    </row>
    <row r="17" spans="1:1">
      <c r="A17" t="str">
        <f ca="1">CONCATENATE("01.05.",YEAR(TODAY()))</f>
        <v>01.05.2021</v>
      </c>
    </row>
    <row r="18" spans="1:1">
      <c r="A18" t="str">
        <f ca="1">CONCATENATE("01.06.",YEAR(TODAY()))</f>
        <v>01.06.2021</v>
      </c>
    </row>
    <row r="19" spans="1:1">
      <c r="A19" t="str">
        <f ca="1">CONCATENATE("01.07.",YEAR(TODAY()))</f>
        <v>01.07.2021</v>
      </c>
    </row>
    <row r="20" spans="1:1">
      <c r="A20" t="str">
        <f ca="1">CONCATENATE("01.08.",YEAR(TODAY()))</f>
        <v>01.08.2021</v>
      </c>
    </row>
    <row r="21" spans="1:1">
      <c r="A21" t="str">
        <f ca="1">CONCATENATE("01.09.",YEAR(TODAY()))</f>
        <v>01.09.2021</v>
      </c>
    </row>
    <row r="22" spans="1:1">
      <c r="A22" t="str">
        <f ca="1">CONCATENATE("01.10.",YEAR(TODAY()))</f>
        <v>01.10.2021</v>
      </c>
    </row>
    <row r="23" spans="1:1">
      <c r="A23" t="str">
        <f ca="1">CONCATENATE("01.11.",YEAR(TODAY()))</f>
        <v>01.11.2021</v>
      </c>
    </row>
    <row r="24" spans="1:1">
      <c r="A24" t="str">
        <f ca="1">CONCATENATE("01.12.",YEAR(TODAY()))</f>
        <v>01.12.2021</v>
      </c>
    </row>
    <row r="25" spans="1:1">
      <c r="A25" t="str">
        <f ca="1">CONCATENATE("01.01.",YEAR(TODAY())+1)</f>
        <v>01.01.2022</v>
      </c>
    </row>
    <row r="26" spans="1:1">
      <c r="A26" t="str">
        <f ca="1">CONCATENATE("01.02.",YEAR(TODAY())+1)</f>
        <v>01.02.2022</v>
      </c>
    </row>
    <row r="27" spans="1:1">
      <c r="A27" t="str">
        <f ca="1">CONCATENATE("01.03.",YEAR(TODAY())+1)</f>
        <v>01.03.2022</v>
      </c>
    </row>
    <row r="28" spans="1:1">
      <c r="A28" t="str">
        <f ca="1">CONCATENATE("01.04.",YEAR(TODAY())+1)</f>
        <v>01.04.2022</v>
      </c>
    </row>
    <row r="29" spans="1:1">
      <c r="A29" t="str">
        <f ca="1">CONCATENATE("01.05.",YEAR(TODAY())+1)</f>
        <v>01.05.2022</v>
      </c>
    </row>
    <row r="30" spans="1:1">
      <c r="A30" t="str">
        <f ca="1">CONCATENATE("01.06.",YEAR(TODAY())+1)</f>
        <v>01.06.2022</v>
      </c>
    </row>
    <row r="31" spans="1:1">
      <c r="A31" t="str">
        <f ca="1">CONCATENATE("01.07.",YEAR(TODAY())+1)</f>
        <v>01.07.2022</v>
      </c>
    </row>
    <row r="32" spans="1:1">
      <c r="A32" t="str">
        <f ca="1">CONCATENATE("01.08.",YEAR(TODAY())+1)</f>
        <v>01.08.2022</v>
      </c>
    </row>
    <row r="33" spans="1:1">
      <c r="A33" t="str">
        <f ca="1">CONCATENATE("01.09.",YEAR(TODAY())+1)</f>
        <v>01.09.2022</v>
      </c>
    </row>
    <row r="34" spans="1:1">
      <c r="A34" t="str">
        <f ca="1">CONCATENATE("01.10.",YEAR(TODAY())+1)</f>
        <v>01.10.2022</v>
      </c>
    </row>
    <row r="35" spans="1:1">
      <c r="A35" t="str">
        <f ca="1">CONCATENATE("01.11.",YEAR(TODAY())+1)</f>
        <v>01.11.2022</v>
      </c>
    </row>
    <row r="36" spans="1:1">
      <c r="A36" t="str">
        <f ca="1">CONCATENATE("01.12.",YEAR(TODAY())+1)</f>
        <v>01.12.2022</v>
      </c>
    </row>
  </sheetData>
  <sheetProtection password="8805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56"/>
  <sheetViews>
    <sheetView workbookViewId="0"/>
  </sheetViews>
  <sheetFormatPr defaultRowHeight="15"/>
  <cols>
    <col min="2" max="2" width="93.85546875" bestFit="1" customWidth="1"/>
  </cols>
  <sheetData>
    <row r="1" spans="1:2">
      <c r="A1" s="3">
        <v>2000</v>
      </c>
      <c r="B1" t="s">
        <v>32</v>
      </c>
    </row>
    <row r="2" spans="1:2">
      <c r="A2" s="3">
        <v>2100</v>
      </c>
      <c r="B2" t="s">
        <v>33</v>
      </c>
    </row>
    <row r="3" spans="1:2">
      <c r="A3" s="3">
        <v>2110</v>
      </c>
      <c r="B3" t="s">
        <v>34</v>
      </c>
    </row>
    <row r="4" spans="1:2">
      <c r="A4" s="3">
        <v>2111</v>
      </c>
      <c r="B4" t="s">
        <v>35</v>
      </c>
    </row>
    <row r="5" spans="1:2">
      <c r="A5" s="3">
        <v>2112</v>
      </c>
      <c r="B5" t="s">
        <v>36</v>
      </c>
    </row>
    <row r="6" spans="1:2">
      <c r="A6" s="3">
        <v>2120</v>
      </c>
      <c r="B6" t="s">
        <v>37</v>
      </c>
    </row>
    <row r="7" spans="1:2">
      <c r="A7" s="3">
        <v>2200</v>
      </c>
      <c r="B7" t="s">
        <v>38</v>
      </c>
    </row>
    <row r="8" spans="1:2">
      <c r="A8" s="3">
        <v>2210</v>
      </c>
      <c r="B8" t="s">
        <v>39</v>
      </c>
    </row>
    <row r="9" spans="1:2">
      <c r="A9" s="3">
        <v>2220</v>
      </c>
      <c r="B9" t="s">
        <v>40</v>
      </c>
    </row>
    <row r="10" spans="1:2">
      <c r="A10" s="3">
        <v>2230</v>
      </c>
      <c r="B10" t="s">
        <v>41</v>
      </c>
    </row>
    <row r="11" spans="1:2">
      <c r="A11" s="3">
        <v>2240</v>
      </c>
      <c r="B11" t="s">
        <v>42</v>
      </c>
    </row>
    <row r="12" spans="1:2">
      <c r="A12" s="3">
        <v>2250</v>
      </c>
      <c r="B12" t="s">
        <v>43</v>
      </c>
    </row>
    <row r="13" spans="1:2">
      <c r="A13" s="3">
        <v>2260</v>
      </c>
      <c r="B13" t="s">
        <v>44</v>
      </c>
    </row>
    <row r="14" spans="1:2">
      <c r="A14" s="3">
        <v>2270</v>
      </c>
      <c r="B14" t="s">
        <v>45</v>
      </c>
    </row>
    <row r="15" spans="1:2">
      <c r="A15" s="3">
        <v>2271</v>
      </c>
      <c r="B15" t="s">
        <v>46</v>
      </c>
    </row>
    <row r="16" spans="1:2">
      <c r="A16" s="3">
        <v>2272</v>
      </c>
      <c r="B16" t="s">
        <v>47</v>
      </c>
    </row>
    <row r="17" spans="1:2">
      <c r="A17" s="3">
        <v>2273</v>
      </c>
      <c r="B17" t="s">
        <v>48</v>
      </c>
    </row>
    <row r="18" spans="1:2">
      <c r="A18" s="3">
        <v>2274</v>
      </c>
      <c r="B18" t="s">
        <v>49</v>
      </c>
    </row>
    <row r="19" spans="1:2">
      <c r="A19" s="3">
        <v>2275</v>
      </c>
      <c r="B19" t="s">
        <v>50</v>
      </c>
    </row>
    <row r="20" spans="1:2">
      <c r="A20" s="3">
        <v>2276</v>
      </c>
      <c r="B20" t="s">
        <v>51</v>
      </c>
    </row>
    <row r="21" spans="1:2">
      <c r="A21" s="3">
        <v>2280</v>
      </c>
      <c r="B21" t="s">
        <v>52</v>
      </c>
    </row>
    <row r="22" spans="1:2">
      <c r="A22" s="3">
        <v>2281</v>
      </c>
      <c r="B22" t="s">
        <v>53</v>
      </c>
    </row>
    <row r="23" spans="1:2">
      <c r="A23" s="3">
        <v>2282</v>
      </c>
      <c r="B23" t="s">
        <v>54</v>
      </c>
    </row>
    <row r="24" spans="1:2">
      <c r="A24" s="3">
        <v>2400</v>
      </c>
      <c r="B24" t="s">
        <v>55</v>
      </c>
    </row>
    <row r="25" spans="1:2">
      <c r="A25" s="3">
        <v>2410</v>
      </c>
      <c r="B25" t="s">
        <v>56</v>
      </c>
    </row>
    <row r="26" spans="1:2">
      <c r="A26" s="3">
        <v>2420</v>
      </c>
      <c r="B26" t="s">
        <v>57</v>
      </c>
    </row>
    <row r="27" spans="1:2">
      <c r="A27" s="3">
        <v>2600</v>
      </c>
      <c r="B27" t="s">
        <v>58</v>
      </c>
    </row>
    <row r="28" spans="1:2">
      <c r="A28" s="3">
        <v>2610</v>
      </c>
      <c r="B28" t="s">
        <v>59</v>
      </c>
    </row>
    <row r="29" spans="1:2">
      <c r="A29" s="3">
        <v>2620</v>
      </c>
      <c r="B29" t="s">
        <v>60</v>
      </c>
    </row>
    <row r="30" spans="1:2">
      <c r="A30" s="3">
        <v>2630</v>
      </c>
      <c r="B30" t="s">
        <v>61</v>
      </c>
    </row>
    <row r="31" spans="1:2">
      <c r="A31" s="3">
        <v>2700</v>
      </c>
      <c r="B31" t="s">
        <v>62</v>
      </c>
    </row>
    <row r="32" spans="1:2">
      <c r="A32" s="3">
        <v>2710</v>
      </c>
      <c r="B32" t="s">
        <v>63</v>
      </c>
    </row>
    <row r="33" spans="1:2">
      <c r="A33" s="3">
        <v>2720</v>
      </c>
      <c r="B33" t="s">
        <v>64</v>
      </c>
    </row>
    <row r="34" spans="1:2">
      <c r="A34" s="3">
        <v>2730</v>
      </c>
      <c r="B34" t="s">
        <v>65</v>
      </c>
    </row>
    <row r="35" spans="1:2">
      <c r="A35" s="3">
        <v>2800</v>
      </c>
      <c r="B35" t="s">
        <v>66</v>
      </c>
    </row>
    <row r="36" spans="1:2">
      <c r="A36" s="3">
        <v>3000</v>
      </c>
      <c r="B36" t="s">
        <v>67</v>
      </c>
    </row>
    <row r="37" spans="1:2">
      <c r="A37" s="3">
        <v>3100</v>
      </c>
      <c r="B37" t="s">
        <v>68</v>
      </c>
    </row>
    <row r="38" spans="1:2">
      <c r="A38" s="3">
        <v>3110</v>
      </c>
      <c r="B38" t="s">
        <v>69</v>
      </c>
    </row>
    <row r="39" spans="1:2">
      <c r="A39" s="3">
        <v>3120</v>
      </c>
      <c r="B39" t="s">
        <v>70</v>
      </c>
    </row>
    <row r="40" spans="1:2">
      <c r="A40" s="3">
        <v>3121</v>
      </c>
      <c r="B40" t="s">
        <v>71</v>
      </c>
    </row>
    <row r="41" spans="1:2">
      <c r="A41" s="3">
        <v>3122</v>
      </c>
      <c r="B41" t="s">
        <v>72</v>
      </c>
    </row>
    <row r="42" spans="1:2">
      <c r="A42" s="3">
        <v>3130</v>
      </c>
      <c r="B42" t="s">
        <v>73</v>
      </c>
    </row>
    <row r="43" spans="1:2">
      <c r="A43" s="3">
        <v>3131</v>
      </c>
      <c r="B43" t="s">
        <v>74</v>
      </c>
    </row>
    <row r="44" spans="1:2">
      <c r="A44" s="3">
        <v>3132</v>
      </c>
      <c r="B44" t="s">
        <v>75</v>
      </c>
    </row>
    <row r="45" spans="1:2">
      <c r="A45" s="3">
        <v>3140</v>
      </c>
      <c r="B45" t="s">
        <v>76</v>
      </c>
    </row>
    <row r="46" spans="1:2">
      <c r="A46" s="3">
        <v>3141</v>
      </c>
      <c r="B46" t="s">
        <v>77</v>
      </c>
    </row>
    <row r="47" spans="1:2">
      <c r="A47" s="3">
        <v>3142</v>
      </c>
      <c r="B47" t="s">
        <v>78</v>
      </c>
    </row>
    <row r="48" spans="1:2">
      <c r="A48" s="3">
        <v>3143</v>
      </c>
      <c r="B48" t="s">
        <v>79</v>
      </c>
    </row>
    <row r="49" spans="1:2">
      <c r="A49" s="3">
        <v>3150</v>
      </c>
      <c r="B49" t="s">
        <v>80</v>
      </c>
    </row>
    <row r="50" spans="1:2">
      <c r="A50" s="3">
        <v>3160</v>
      </c>
      <c r="B50" t="s">
        <v>81</v>
      </c>
    </row>
    <row r="51" spans="1:2">
      <c r="A51" s="3">
        <v>3200</v>
      </c>
      <c r="B51" t="s">
        <v>82</v>
      </c>
    </row>
    <row r="52" spans="1:2">
      <c r="A52" s="3">
        <v>3210</v>
      </c>
      <c r="B52" t="s">
        <v>83</v>
      </c>
    </row>
    <row r="53" spans="1:2">
      <c r="A53" s="3">
        <v>3220</v>
      </c>
      <c r="B53" t="s">
        <v>84</v>
      </c>
    </row>
    <row r="54" spans="1:2">
      <c r="A54" s="3">
        <v>3230</v>
      </c>
      <c r="B54" t="s">
        <v>85</v>
      </c>
    </row>
    <row r="55" spans="1:2">
      <c r="A55" s="3">
        <v>3240</v>
      </c>
      <c r="B55" t="s">
        <v>86</v>
      </c>
    </row>
    <row r="56" spans="1:2">
      <c r="A56" s="3">
        <v>9000</v>
      </c>
      <c r="B56" t="s">
        <v>87</v>
      </c>
    </row>
  </sheetData>
  <sheetProtection password="8805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5"/>
  <cols>
    <col min="1" max="1" width="48.85546875" customWidth="1"/>
    <col min="2" max="2" width="39.42578125" customWidth="1"/>
  </cols>
  <sheetData>
    <row r="1" spans="1:2">
      <c r="A1" s="4" t="s">
        <v>120</v>
      </c>
      <c r="B1" s="4" t="s">
        <v>88</v>
      </c>
    </row>
    <row r="2" spans="1:2">
      <c r="A2" s="4" t="s">
        <v>89</v>
      </c>
      <c r="B2" s="4" t="s">
        <v>90</v>
      </c>
    </row>
    <row r="3" spans="1:2">
      <c r="A3" s="4" t="s">
        <v>91</v>
      </c>
      <c r="B3" s="4" t="s">
        <v>92</v>
      </c>
    </row>
    <row r="4" spans="1:2">
      <c r="A4" s="4" t="s">
        <v>93</v>
      </c>
      <c r="B4" s="4" t="s">
        <v>94</v>
      </c>
    </row>
    <row r="5" spans="1:2">
      <c r="A5" s="4" t="s">
        <v>121</v>
      </c>
      <c r="B5" s="4" t="s">
        <v>95</v>
      </c>
    </row>
    <row r="6" spans="1:2">
      <c r="A6" s="4" t="s">
        <v>96</v>
      </c>
      <c r="B6" s="4" t="s">
        <v>97</v>
      </c>
    </row>
    <row r="7" spans="1:2">
      <c r="A7" s="4" t="s">
        <v>98</v>
      </c>
      <c r="B7" s="4" t="s">
        <v>99</v>
      </c>
    </row>
    <row r="8" spans="1:2">
      <c r="A8" s="4" t="s">
        <v>100</v>
      </c>
      <c r="B8" s="4" t="s">
        <v>101</v>
      </c>
    </row>
    <row r="9" spans="1:2">
      <c r="A9" s="4" t="s">
        <v>102</v>
      </c>
      <c r="B9" s="4" t="s">
        <v>103</v>
      </c>
    </row>
    <row r="10" spans="1:2">
      <c r="A10" t="s">
        <v>104</v>
      </c>
      <c r="B10" t="s">
        <v>105</v>
      </c>
    </row>
  </sheetData>
  <sheetProtection password="8805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RowHeight="15"/>
  <cols>
    <col min="1" max="1" width="82" customWidth="1"/>
  </cols>
  <sheetData>
    <row r="1" spans="1:2">
      <c r="A1" t="s">
        <v>106</v>
      </c>
      <c r="B1" t="s">
        <v>107</v>
      </c>
    </row>
    <row r="2" spans="1:2">
      <c r="A2" t="s">
        <v>108</v>
      </c>
      <c r="B2" t="s">
        <v>109</v>
      </c>
    </row>
    <row r="3" spans="1:2">
      <c r="A3" t="s">
        <v>110</v>
      </c>
      <c r="B3" t="s">
        <v>111</v>
      </c>
    </row>
    <row r="4" spans="1:2">
      <c r="A4" t="s">
        <v>112</v>
      </c>
      <c r="B4" t="s">
        <v>113</v>
      </c>
    </row>
    <row r="5" spans="1:2">
      <c r="A5" t="s">
        <v>114</v>
      </c>
      <c r="B5" t="s">
        <v>115</v>
      </c>
    </row>
    <row r="6" spans="1:2">
      <c r="A6" t="s">
        <v>116</v>
      </c>
      <c r="B6" t="s">
        <v>117</v>
      </c>
    </row>
    <row r="7" spans="1:2">
      <c r="A7" t="s">
        <v>118</v>
      </c>
      <c r="B7" t="s">
        <v>119</v>
      </c>
    </row>
  </sheetData>
  <sheetProtection password="880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Валюти</vt:lpstr>
      <vt:lpstr>Рік</vt:lpstr>
      <vt:lpstr>Початок проведення закупівлі</vt:lpstr>
      <vt:lpstr>КЕКВ</vt:lpstr>
      <vt:lpstr>Тип процедури</vt:lpstr>
      <vt:lpstr>Джерело фінансування. тип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Igor</cp:lastModifiedBy>
  <cp:revision/>
  <cp:lastPrinted>2021-01-11T06:42:53Z</cp:lastPrinted>
  <dcterms:created xsi:type="dcterms:W3CDTF">2016-08-26T07:59:59Z</dcterms:created>
  <dcterms:modified xsi:type="dcterms:W3CDTF">2021-01-11T06:47:53Z</dcterms:modified>
  <cp:category/>
  <cp:contentStatus/>
</cp:coreProperties>
</file>