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РІЧНІ ПЛАНИ ЗАКУПІВЕЛЬ\"/>
    </mc:Choice>
  </mc:AlternateContent>
  <xr:revisionPtr revIDLastSave="0" documentId="13_ncr:1_{E20B60C8-6857-428A-B06A-182441447B6E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Список планів" sheetId="1" r:id="rId1"/>
    <sheet name="Тип процедури" sheetId="2" r:id="rId2"/>
    <sheet name="Валюти" sheetId="3" r:id="rId3"/>
    <sheet name="Рік" sheetId="4" r:id="rId4"/>
    <sheet name="Початок проведення закупівлі" sheetId="5" r:id="rId5"/>
    <sheet name="КЕКВ" sheetId="6" r:id="rId6"/>
    <sheet name="Джерело фінансування. тип" sheetId="7" r:id="rId7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36" i="5" l="1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1" i="5"/>
  <c r="A3" i="4"/>
  <c r="A2" i="4"/>
  <c r="A1" i="4"/>
</calcChain>
</file>

<file path=xl/sharedStrings.xml><?xml version="1.0" encoding="utf-8"?>
<sst xmlns="http://schemas.openxmlformats.org/spreadsheetml/2006/main" count="689" uniqueCount="226">
  <si>
    <t>Код предмета закупівлі відповідно до ДК 021:2015</t>
  </si>
  <si>
    <t>Конкретна назва предмета закупівлі</t>
  </si>
  <si>
    <t>Код згідно з КЕКВ (для бюджетних коштів)</t>
  </si>
  <si>
    <t>Розмір бюджетного призначення за кошторисом або очікувана вартість предмета закупівлі</t>
  </si>
  <si>
    <t>Валюта процедури</t>
  </si>
  <si>
    <t>Процедура закупівлі</t>
  </si>
  <si>
    <t>Орієнтовний початок проведення процедури закупівлі</t>
  </si>
  <si>
    <t>Рік проведення процедури</t>
  </si>
  <si>
    <t>Примітки</t>
  </si>
  <si>
    <t>Джерело фінансування: тип</t>
  </si>
  <si>
    <t>Джерело фінансування: сума</t>
  </si>
  <si>
    <t xml:space="preserve">Ідентифікатор проекту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</si>
  <si>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</si>
  <si>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</si>
  <si>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</si>
  <si>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</si>
  <si>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</si>
  <si>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</si>
  <si>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</si>
  <si>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</si>
  <si>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</si>
  <si>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</si>
  <si>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</si>
  <si>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</si>
  <si>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44810000-1</t>
  </si>
  <si>
    <t/>
  </si>
  <si>
    <t>Емаль, фарба</t>
  </si>
  <si>
    <t>UAH</t>
  </si>
  <si>
    <t>Закупівля без використання електронної системи</t>
  </si>
  <si>
    <t>01.04.2025</t>
  </si>
  <si>
    <t>Власний бюджет (кошти від господарської діяльності підприємства)</t>
  </si>
  <si>
    <t>44830000-7</t>
  </si>
  <si>
    <t>Грунтовка, шпаклівка</t>
  </si>
  <si>
    <t>44530000-4</t>
  </si>
  <si>
    <t>Кріпильні деталі</t>
  </si>
  <si>
    <t>03410000-7</t>
  </si>
  <si>
    <t>Дошка, брус</t>
  </si>
  <si>
    <t>44510000-8</t>
  </si>
  <si>
    <t>Знаряддя</t>
  </si>
  <si>
    <t>31220000-4</t>
  </si>
  <si>
    <t>Розетка, вимикач, патрон, кабель</t>
  </si>
  <si>
    <t>44110000-4</t>
  </si>
  <si>
    <t>Конструкційні матеріали</t>
  </si>
  <si>
    <t>30120000-6</t>
  </si>
  <si>
    <t>Тонер Нр, тонер Samsung</t>
  </si>
  <si>
    <t>30190000-7</t>
  </si>
  <si>
    <t>Табличка А3 кольорова ламінована</t>
  </si>
  <si>
    <t>Господарські матеріали</t>
  </si>
  <si>
    <t>42130000-9</t>
  </si>
  <si>
    <t>Арматура трубопровідна</t>
  </si>
  <si>
    <t>39710000-2</t>
  </si>
  <si>
    <t>Водонагрівач 100л</t>
  </si>
  <si>
    <t>Ксерокопія А4 кольорова, плівка А3 80 мікрон</t>
  </si>
  <si>
    <t>72310000-1</t>
  </si>
  <si>
    <t>Обробка даних та формування кваліфікованого сертифікату відкритого ключа на 2 роки, постачання КП «Програмний комплекс «Варта» з правом використання до закінчення терміну дії кваліфікованого сертифікату електронного підпису</t>
  </si>
  <si>
    <t>50530000-9</t>
  </si>
  <si>
    <t>Послуги з технічного обслуговування газовикористовувального обладнання</t>
  </si>
  <si>
    <t>Послуги з поточного ремонту газового обладнання в приміщенні житлового будинку, яке знаходиться на балансі ПМКП "ЖКС" за адресою: Дніпропетровська обл., Нікопольський р-н, м.Покров, вул. Робітнича, 2а</t>
  </si>
  <si>
    <t>90920000-2</t>
  </si>
  <si>
    <t>Експлуатаційні послуги, пов'язані з утриманням будинків і споруд (дератизація та дезінсекція)</t>
  </si>
  <si>
    <t>2610</t>
  </si>
  <si>
    <t>Місцевий бюджет</t>
  </si>
  <si>
    <t>Картридж 725 Canon</t>
  </si>
  <si>
    <t>01.03.2025</t>
  </si>
  <si>
    <t>Табличка А3 кольорова, ламінована (для ПРУ)</t>
  </si>
  <si>
    <t>Тонер Нр, фотоциліндр</t>
  </si>
  <si>
    <t>45420000-7</t>
  </si>
  <si>
    <t>Послуги з поточного ремонту по заміні дверних блоків першому під'їзді гуртожитку ПМКП "Житлкомсервіс" за адресою вул. Героїв України, 13, м.Покров</t>
  </si>
  <si>
    <t>31520000-7</t>
  </si>
  <si>
    <t>Світильники Lemanso LED</t>
  </si>
  <si>
    <t>39220000-0</t>
  </si>
  <si>
    <t>Господарське приладдя</t>
  </si>
  <si>
    <t>Конструкційні матеріали (лінолеум, уголок, полоса, клей-піна)</t>
  </si>
  <si>
    <t>Грунтовка та шпаклівка</t>
  </si>
  <si>
    <t>Шпаклівка, грунтовка</t>
  </si>
  <si>
    <t>Емаль Джамбо</t>
  </si>
  <si>
    <t>60170000-0</t>
  </si>
  <si>
    <t>Оренда легкового автомобіля без водія</t>
  </si>
  <si>
    <t>Тонер Нр, лезо чистяще ракель</t>
  </si>
  <si>
    <t>44520000-1</t>
  </si>
  <si>
    <t>Замок, циліндр д/замка, ручка дверна</t>
  </si>
  <si>
    <t>Саморізи, дюбель-цвях, гак</t>
  </si>
  <si>
    <t>Фарба, емаль</t>
  </si>
  <si>
    <t>31210000-1</t>
  </si>
  <si>
    <t>Автомат вимикач, бокс для авт. вимикача</t>
  </si>
  <si>
    <t>38550000-5</t>
  </si>
  <si>
    <t>Лічильник холодної води 1/2"</t>
  </si>
  <si>
    <t>72260000-5</t>
  </si>
  <si>
    <t>Програмна продукція у вигляді доступу до онлайн-сервісів та оновлень автоматизованих систем</t>
  </si>
  <si>
    <t>01.02.2025</t>
  </si>
  <si>
    <t>Папір ксероксний А4, газетний</t>
  </si>
  <si>
    <t>Канцелярські товари</t>
  </si>
  <si>
    <t>Тонер Нр</t>
  </si>
  <si>
    <t>09210000-4</t>
  </si>
  <si>
    <t>Олива моторна</t>
  </si>
  <si>
    <t>31120000-3</t>
  </si>
  <si>
    <t>Генератор інверт бензиновий 3,5кВт</t>
  </si>
  <si>
    <t>Автомат вимикач, кабель</t>
  </si>
  <si>
    <t>Фарба, пігмент, емаль</t>
  </si>
  <si>
    <t>31530000-0</t>
  </si>
  <si>
    <t>Лампа</t>
  </si>
  <si>
    <t>18140000-2</t>
  </si>
  <si>
    <t>Рукавички ХБ</t>
  </si>
  <si>
    <t>Будівельні матеріали</t>
  </si>
  <si>
    <t>Послуги з технічного обслуговування газопроводів та споруд на них за адресою: Дніпропетровська обл., Нікопольський р-н, м.Покров, вул. Європейська, 15</t>
  </si>
  <si>
    <t>01.01.2025</t>
  </si>
  <si>
    <t>Послуги з технічного обслуговування газопроводів та споруд на них за адресою: Дніпропетровська обл., Нікопольський р-н, м.Покров, вул. Героїв України, буд.13, Центральна, 49/1, 49/2</t>
  </si>
  <si>
    <t>72261000-2</t>
  </si>
  <si>
    <t>Послуги "Обслуговування програмного продукту "Business automation software for accounting"</t>
  </si>
  <si>
    <t>72410000-7</t>
  </si>
  <si>
    <t>Послуги з постійного доступу до мережі інтернет</t>
  </si>
  <si>
    <t>79710000-4</t>
  </si>
  <si>
    <t>Охорона об'єкта та обслуговування сигналізації</t>
  </si>
  <si>
    <t>Кваліфікована електронна довірча послуга формування, перевірки та підтвердження чинності кваліфікованого сертифіката електронного підпису чи печатки. Строк чинності кваліфікованих сертифікатів 1 рік Доступ до онлайн-сервісу (захищеного середовища) для операцій з особистим ключем підписувача строком на 1 рік</t>
  </si>
  <si>
    <t>Тонер 1005</t>
  </si>
  <si>
    <t>90430000-0</t>
  </si>
  <si>
    <t>Послуги з централізованого водовідведення</t>
  </si>
  <si>
    <t>пп.5(4) п.13 Особливостей</t>
  </si>
  <si>
    <t>50410000-2</t>
  </si>
  <si>
    <t>Послуги з технічного обслуговування приладів АПС на об'єкті: топочна адміністративних приміщень, розташованого за адресою: Дніпропетровська область, Нікопольський район, м.Покров, вул. Європейська,15</t>
  </si>
  <si>
    <t>65110000-7</t>
  </si>
  <si>
    <t>Централізоване водопостачання</t>
  </si>
  <si>
    <t>Централізоване водовідведення</t>
  </si>
  <si>
    <t>44220000-8</t>
  </si>
  <si>
    <t>Двері вхідні "Хортиця"</t>
  </si>
  <si>
    <t>Послуги з централізованого водопостачання</t>
  </si>
  <si>
    <t>09310000-5</t>
  </si>
  <si>
    <t>Електрична енергія</t>
  </si>
  <si>
    <t>пп.6 п.13 Особливостей</t>
  </si>
  <si>
    <t>09320000-8</t>
  </si>
  <si>
    <t>Теплова енергія</t>
  </si>
  <si>
    <t>65210000-8</t>
  </si>
  <si>
    <t>Послуга з розподілу природного газу</t>
  </si>
  <si>
    <t>Відкриті торги з особливостями</t>
  </si>
  <si>
    <t>Переговорна процедура (скорочена)</t>
  </si>
  <si>
    <t>Відкриті торги</t>
  </si>
  <si>
    <t>Переговорна процедура</t>
  </si>
  <si>
    <t>Спрощені/Допорогові закупівлі</t>
  </si>
  <si>
    <t>open_belowThreshold</t>
  </si>
  <si>
    <t>open_aboveThresholdUA</t>
  </si>
  <si>
    <t>open_aboveThreshold</t>
  </si>
  <si>
    <t>Переговорна процедура для потреб оборони</t>
  </si>
  <si>
    <t>open_aboveThresholdUA.defense</t>
  </si>
  <si>
    <t>Відкриті торги з публікацією англійською мовою</t>
  </si>
  <si>
    <t>open_aboveThresholdEU</t>
  </si>
  <si>
    <t>limited_reporting</t>
  </si>
  <si>
    <t>limited_negotiation</t>
  </si>
  <si>
    <t>limited_negotiation.quick</t>
  </si>
  <si>
    <t>Конкурентний діалог 1-ий етап</t>
  </si>
  <si>
    <t>open_competitiveDialogueUA</t>
  </si>
  <si>
    <t>Конкурентний діалог з публікацією англійською мовою 1-ий етап</t>
  </si>
  <si>
    <t>open_competitiveDialogueEU</t>
  </si>
  <si>
    <t>Відкриті торги для закупівлі енергосервісу</t>
  </si>
  <si>
    <t>open_esco</t>
  </si>
  <si>
    <t>USD</t>
  </si>
  <si>
    <t>EUR</t>
  </si>
  <si>
    <t>RUB</t>
  </si>
  <si>
    <t>GBP</t>
  </si>
  <si>
    <t>Поточні видатки</t>
  </si>
  <si>
    <t>Оплата праці і нарахування на заробітну плату</t>
  </si>
  <si>
    <t>Оплата праці</t>
  </si>
  <si>
    <t>Заробітна плата</t>
  </si>
  <si>
    <t>Грошове забезпечення військовослужбовців</t>
  </si>
  <si>
    <t>Нарахування на оплату праці</t>
  </si>
  <si>
    <t>Використання товарів і послуг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</si>
  <si>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</si>
  <si>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</si>
  <si>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</si>
  <si>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</si>
  <si>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</si>
  <si>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</si>
  <si>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>Оплата комунальних послуг та енергоносіїв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</si>
  <si>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</si>
  <si>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</si>
  <si>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</si>
  <si>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</si>
  <si>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</t>
  </si>
  <si>
    <t>Оплата Енергосервісу</t>
  </si>
  <si>
    <t>Дослідження і розробки, окремі заходи по реалізації державних (регіональних) програм</t>
  </si>
  <si>
    <t>Дослідження і розробки, окремі заходи розвитку по реалізації державних (регіональних) програм</t>
  </si>
  <si>
    <t>Окремі заходи по реалізації державних (регіональних) програм, не віднесені до заходів розвитку</t>
  </si>
  <si>
    <t>Обслуговування боргових зобов’язань</t>
  </si>
  <si>
    <t>Обслуговування внутрішніх боргових зобов’язань</t>
  </si>
  <si>
    <t>Обслуговування зовнішніх боргових зобов’язань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</si>
  <si>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</si>
  <si>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</si>
  <si>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</si>
  <si>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урядам іноземних держав та міжнародним організаціям</t>
  </si>
  <si>
    <t>Соціальне забезпечення</t>
  </si>
  <si>
    <t>Виплата пенсій і допомоги</t>
  </si>
  <si>
    <t>Стипендії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</si>
  <si>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</si>
  <si>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</si>
  <si>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</si>
  <si>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</si>
  <si>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</si>
  <si>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</si>
  <si>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</si>
  <si>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>Капітальне будівництво (придбання) інших об'єктів</t>
  </si>
  <si>
    <t>Капітальний ремонт</t>
  </si>
  <si>
    <t>Капітальний ремонт житлового фонду (приміщень)</t>
  </si>
  <si>
    <t>Капітальний ремонт інших об’єктів</t>
  </si>
  <si>
    <t>Реконструкція та реставрація</t>
  </si>
  <si>
    <t>Реконструкція житлового фонду (приміщень)</t>
  </si>
  <si>
    <t>Реконструкція та реставрація інших об’єктів</t>
  </si>
  <si>
    <t>Реставрація пам'яток культури, історії та архітектури</t>
  </si>
  <si>
    <t>Створення державних запасів і резервів</t>
  </si>
  <si>
    <t>Придбання землі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</si>
  <si>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</si>
  <si>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</si>
  <si>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</si>
  <si>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урядам іноземних держав та міжнародним організаціям</t>
  </si>
  <si>
    <t>Капітальні трансферти населенню</t>
  </si>
  <si>
    <t>Нерозподілені видатки</t>
  </si>
  <si>
    <t>Державний бюджет України</t>
  </si>
  <si>
    <t>state</t>
  </si>
  <si>
    <t>Бюджет Автономної Республіки Крим</t>
  </si>
  <si>
    <t>crimea</t>
  </si>
  <si>
    <t>local</t>
  </si>
  <si>
    <t>own</t>
  </si>
  <si>
    <t>Бюджет цільових фондів (що не входять до складу Державного або місцевого бюджетів)</t>
  </si>
  <si>
    <t>fund</t>
  </si>
  <si>
    <t>Кредити та позики міжнародних валютно-кредитних організацій</t>
  </si>
  <si>
    <t>loan</t>
  </si>
  <si>
    <t>Інше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</si>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</sst>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руб.-419];[Red]\-#,##0.00\ [$руб.-419]"/>
  </numFmts>
  <fonts count="4" x14ac:knownFonts="1">
    <font>
      <sz val="10"/>
      <name val="Arial"/>
      <family val="2"/>
      <charset val="204"/>
    </font>
    <font>
      <u/>
      <sz val="10"/>
      <name val="Mangal"/>
      <family val="2"/>
      <charset val="204"/>
    </font>
    <font>
      <b/>
      <sz val="12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</borders>
  <cellStyleXfs count="2">
    <xf numFmtId="0" fontId="0" fillId="0" borderId="0"/>
    <xf numFmtId="164" fontId="1" fillId="0" borderId="0" applyBorder="0" applyAlignment="0" applyProtection="0"/>
  </cellStyleXfs>
  <cellXfs count="7">
    <xf numFmtId="0" fontId="0" fillId="0" borderId="0" xfId="0"/>
    <xf numFmtId="2" fontId="0" fillId="0" borderId="0" xfId="0" applyNumberFormat="1"/>
    <xf numFmtId="49" fontId="0" fillId="0" borderId="0" xfId="0" applyNumberFormat="1"/>
    <xf numFmtId="1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0" borderId="0" xfId="0" applyFont="1"/>
  </cellXfs>
  <cellStyles count="2">
    <cellStyle name="Обычный" xfId="0" builtinId="0"/>
    <cellStyle name="Результат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3"/>
  <sheetViews>
    <sheetView tabSelected="1" topLeftCell="H1" zoomScaleNormal="100" workbookViewId="0">
      <selection activeCell="M2" sqref="M2"/>
    </sheetView>
  </sheetViews>
  <sheetFormatPr defaultColWidth="25.81640625" defaultRowHeight="12.5" x14ac:dyDescent="0.25"/>
  <cols>
    <col min="1" max="1" width="38.90625" customWidth="1"/>
    <col min="2" max="2" width="28.08984375" style="1" customWidth="1"/>
    <col min="3" max="3" width="21.54296875" customWidth="1"/>
    <col min="4" max="4" width="24.26953125" style="1" customWidth="1"/>
    <col min="5" max="5" width="23.453125" style="2" customWidth="1"/>
    <col min="6" max="6" width="30.7265625" style="2" customWidth="1"/>
    <col min="7" max="7" width="43.453125" style="2" customWidth="1"/>
    <col min="8" max="8" width="20.7265625" style="2" customWidth="1"/>
    <col min="9" max="9" width="64.7265625" style="3" customWidth="1"/>
    <col min="10" max="10" width="17.1796875" customWidth="1"/>
    <col min="11" max="11" width="17.1796875" style="1" customWidth="1"/>
    <col min="12" max="12" width="17.1796875" customWidth="1"/>
  </cols>
  <sheetData>
    <row r="1" spans="1:12" ht="77.650000000000006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</row>
    <row r="2" spans="1:12" ht="12.75" customHeight="1" x14ac:dyDescent="0.25">
      <c r="A2" s="5" t="s">
        <v>12</v>
      </c>
      <c r="B2" s="5" t="s">
        <v>13</v>
      </c>
      <c r="C2" s="5" t="s">
        <v>14</v>
      </c>
      <c r="D2" s="5" t="s">
        <v>15</v>
      </c>
      <c r="E2" s="5" t="s">
        <v>16</v>
      </c>
      <c r="F2" s="5" t="s">
        <v>17</v>
      </c>
      <c r="G2" s="5" t="s">
        <v>18</v>
      </c>
      <c r="H2" s="5" t="s">
        <v>19</v>
      </c>
      <c r="I2" s="5" t="s">
        <v>20</v>
      </c>
      <c r="J2" s="5" t="s">
        <v>21</v>
      </c>
      <c r="K2" s="5" t="s">
        <v>22</v>
      </c>
      <c r="L2" s="5" t="s">
        <v>23</v>
      </c>
    </row>
    <row r="3" spans="1:12" x14ac:dyDescent="0.25">
      <c r="A3" s="2" t="s">
        <v>24</v>
      </c>
      <c r="B3" s="2" t="s">
        <v>26</v>
      </c>
      <c r="C3" s="2" t="s">
        <v>25</v>
      </c>
      <c r="D3" s="1">
        <v>5285</v>
      </c>
      <c r="E3" s="2" t="s">
        <v>27</v>
      </c>
      <c r="F3" s="2" t="s">
        <v>28</v>
      </c>
      <c r="G3" s="2" t="s">
        <v>29</v>
      </c>
      <c r="H3">
        <v>2025</v>
      </c>
      <c r="I3" s="2" t="s">
        <v>25</v>
      </c>
      <c r="J3" s="2" t="s">
        <v>30</v>
      </c>
      <c r="K3" s="1">
        <v>5285</v>
      </c>
      <c r="L3">
        <v>34881714</v>
      </c>
    </row>
    <row r="4" spans="1:12" x14ac:dyDescent="0.25">
      <c r="A4" s="2" t="s">
        <v>31</v>
      </c>
      <c r="B4" s="2" t="s">
        <v>32</v>
      </c>
      <c r="C4" s="2" t="s">
        <v>25</v>
      </c>
      <c r="D4" s="1">
        <v>1745</v>
      </c>
      <c r="E4" s="2" t="s">
        <v>27</v>
      </c>
      <c r="F4" s="2" t="s">
        <v>28</v>
      </c>
      <c r="G4" s="2" t="s">
        <v>29</v>
      </c>
      <c r="H4">
        <v>2025</v>
      </c>
      <c r="I4" s="2" t="s">
        <v>25</v>
      </c>
      <c r="J4" s="2" t="s">
        <v>30</v>
      </c>
      <c r="K4" s="1">
        <v>1745</v>
      </c>
      <c r="L4">
        <v>34881569</v>
      </c>
    </row>
    <row r="5" spans="1:12" x14ac:dyDescent="0.25">
      <c r="A5" s="2" t="s">
        <v>33</v>
      </c>
      <c r="B5" s="2" t="s">
        <v>34</v>
      </c>
      <c r="C5" s="2" t="s">
        <v>25</v>
      </c>
      <c r="D5" s="1">
        <v>797</v>
      </c>
      <c r="E5" s="2" t="s">
        <v>27</v>
      </c>
      <c r="F5" s="2" t="s">
        <v>28</v>
      </c>
      <c r="G5" s="2" t="s">
        <v>29</v>
      </c>
      <c r="H5">
        <v>2025</v>
      </c>
      <c r="I5" s="2" t="s">
        <v>25</v>
      </c>
      <c r="J5" s="2" t="s">
        <v>30</v>
      </c>
      <c r="K5" s="1">
        <v>797</v>
      </c>
      <c r="L5">
        <v>34881526</v>
      </c>
    </row>
    <row r="6" spans="1:12" x14ac:dyDescent="0.25">
      <c r="A6" s="2" t="s">
        <v>35</v>
      </c>
      <c r="B6" s="2" t="s">
        <v>36</v>
      </c>
      <c r="C6" s="2" t="s">
        <v>25</v>
      </c>
      <c r="D6" s="1">
        <v>2835</v>
      </c>
      <c r="E6" s="2" t="s">
        <v>27</v>
      </c>
      <c r="F6" s="2" t="s">
        <v>28</v>
      </c>
      <c r="G6" s="2" t="s">
        <v>29</v>
      </c>
      <c r="H6">
        <v>2025</v>
      </c>
      <c r="I6" s="2" t="s">
        <v>25</v>
      </c>
      <c r="J6" s="2" t="s">
        <v>30</v>
      </c>
      <c r="K6" s="1">
        <v>2835</v>
      </c>
      <c r="L6">
        <v>34881377</v>
      </c>
    </row>
    <row r="7" spans="1:12" x14ac:dyDescent="0.25">
      <c r="A7" s="2" t="s">
        <v>37</v>
      </c>
      <c r="B7" s="2" t="s">
        <v>38</v>
      </c>
      <c r="C7" s="2" t="s">
        <v>25</v>
      </c>
      <c r="D7" s="1">
        <v>805</v>
      </c>
      <c r="E7" s="2" t="s">
        <v>27</v>
      </c>
      <c r="F7" s="2" t="s">
        <v>28</v>
      </c>
      <c r="G7" s="2" t="s">
        <v>29</v>
      </c>
      <c r="H7">
        <v>2025</v>
      </c>
      <c r="I7" s="2" t="s">
        <v>25</v>
      </c>
      <c r="J7" s="2" t="s">
        <v>30</v>
      </c>
      <c r="K7" s="1">
        <v>805</v>
      </c>
      <c r="L7">
        <v>34881226</v>
      </c>
    </row>
    <row r="8" spans="1:12" x14ac:dyDescent="0.25">
      <c r="A8" s="2" t="s">
        <v>39</v>
      </c>
      <c r="B8" s="2" t="s">
        <v>40</v>
      </c>
      <c r="C8" s="2" t="s">
        <v>25</v>
      </c>
      <c r="D8" s="1">
        <v>1477</v>
      </c>
      <c r="E8" s="2" t="s">
        <v>27</v>
      </c>
      <c r="F8" s="2" t="s">
        <v>28</v>
      </c>
      <c r="G8" s="2" t="s">
        <v>29</v>
      </c>
      <c r="H8">
        <v>2025</v>
      </c>
      <c r="I8" s="2" t="s">
        <v>25</v>
      </c>
      <c r="J8" s="2" t="s">
        <v>30</v>
      </c>
      <c r="K8" s="1">
        <v>1477</v>
      </c>
      <c r="L8">
        <v>34880881</v>
      </c>
    </row>
    <row r="9" spans="1:12" x14ac:dyDescent="0.25">
      <c r="A9" s="2" t="s">
        <v>41</v>
      </c>
      <c r="B9" s="2" t="s">
        <v>42</v>
      </c>
      <c r="C9" s="2" t="s">
        <v>25</v>
      </c>
      <c r="D9" s="1">
        <v>1811</v>
      </c>
      <c r="E9" s="2" t="s">
        <v>27</v>
      </c>
      <c r="F9" s="2" t="s">
        <v>28</v>
      </c>
      <c r="G9" s="2" t="s">
        <v>29</v>
      </c>
      <c r="H9">
        <v>2025</v>
      </c>
      <c r="I9" s="2" t="s">
        <v>25</v>
      </c>
      <c r="J9" s="2" t="s">
        <v>30</v>
      </c>
      <c r="K9" s="1">
        <v>1811</v>
      </c>
      <c r="L9">
        <v>34880485</v>
      </c>
    </row>
    <row r="10" spans="1:12" x14ac:dyDescent="0.25">
      <c r="A10" s="2" t="s">
        <v>43</v>
      </c>
      <c r="B10" s="2" t="s">
        <v>44</v>
      </c>
      <c r="C10" s="2" t="s">
        <v>25</v>
      </c>
      <c r="D10" s="1">
        <v>460</v>
      </c>
      <c r="E10" s="2" t="s">
        <v>27</v>
      </c>
      <c r="F10" s="2" t="s">
        <v>28</v>
      </c>
      <c r="G10" s="2" t="s">
        <v>29</v>
      </c>
      <c r="H10">
        <v>2025</v>
      </c>
      <c r="I10" s="2" t="s">
        <v>25</v>
      </c>
      <c r="J10" s="2" t="s">
        <v>30</v>
      </c>
      <c r="K10" s="1">
        <v>460</v>
      </c>
      <c r="L10">
        <v>34848482</v>
      </c>
    </row>
    <row r="11" spans="1:12" x14ac:dyDescent="0.25">
      <c r="A11" s="2" t="s">
        <v>45</v>
      </c>
      <c r="B11" s="2" t="s">
        <v>46</v>
      </c>
      <c r="C11" s="2" t="s">
        <v>25</v>
      </c>
      <c r="D11" s="1">
        <v>360</v>
      </c>
      <c r="E11" s="2" t="s">
        <v>27</v>
      </c>
      <c r="F11" s="2" t="s">
        <v>28</v>
      </c>
      <c r="G11" s="2" t="s">
        <v>29</v>
      </c>
      <c r="H11">
        <v>2025</v>
      </c>
      <c r="I11" s="2" t="s">
        <v>25</v>
      </c>
      <c r="J11" s="2" t="s">
        <v>30</v>
      </c>
      <c r="K11" s="1">
        <v>360</v>
      </c>
      <c r="L11">
        <v>34844494</v>
      </c>
    </row>
    <row r="12" spans="1:12" x14ac:dyDescent="0.25">
      <c r="A12" s="2" t="s">
        <v>31</v>
      </c>
      <c r="B12" s="2" t="s">
        <v>47</v>
      </c>
      <c r="C12" s="2" t="s">
        <v>25</v>
      </c>
      <c r="D12" s="1">
        <v>3306</v>
      </c>
      <c r="E12" s="2" t="s">
        <v>27</v>
      </c>
      <c r="F12" s="2" t="s">
        <v>28</v>
      </c>
      <c r="G12" s="2" t="s">
        <v>29</v>
      </c>
      <c r="H12">
        <v>2025</v>
      </c>
      <c r="I12" s="2" t="s">
        <v>25</v>
      </c>
      <c r="J12" s="2" t="s">
        <v>30</v>
      </c>
      <c r="K12" s="1">
        <v>3306</v>
      </c>
      <c r="L12">
        <v>34840660</v>
      </c>
    </row>
    <row r="13" spans="1:12" x14ac:dyDescent="0.25">
      <c r="A13" s="2" t="s">
        <v>48</v>
      </c>
      <c r="B13" s="2" t="s">
        <v>49</v>
      </c>
      <c r="C13" s="2" t="s">
        <v>25</v>
      </c>
      <c r="D13" s="1">
        <v>4819</v>
      </c>
      <c r="E13" s="2" t="s">
        <v>27</v>
      </c>
      <c r="F13" s="2" t="s">
        <v>28</v>
      </c>
      <c r="G13" s="2" t="s">
        <v>29</v>
      </c>
      <c r="H13">
        <v>2025</v>
      </c>
      <c r="I13" s="2" t="s">
        <v>25</v>
      </c>
      <c r="J13" s="2" t="s">
        <v>30</v>
      </c>
      <c r="K13" s="1">
        <v>4819</v>
      </c>
      <c r="L13">
        <v>34840394</v>
      </c>
    </row>
    <row r="14" spans="1:12" x14ac:dyDescent="0.25">
      <c r="A14" s="2" t="s">
        <v>50</v>
      </c>
      <c r="B14" s="2" t="s">
        <v>51</v>
      </c>
      <c r="C14" s="2" t="s">
        <v>25</v>
      </c>
      <c r="D14" s="1">
        <v>6568</v>
      </c>
      <c r="E14" s="2" t="s">
        <v>27</v>
      </c>
      <c r="F14" s="2" t="s">
        <v>28</v>
      </c>
      <c r="G14" s="2" t="s">
        <v>29</v>
      </c>
      <c r="H14">
        <v>2025</v>
      </c>
      <c r="I14" s="2" t="s">
        <v>25</v>
      </c>
      <c r="J14" s="2" t="s">
        <v>30</v>
      </c>
      <c r="K14" s="1">
        <v>6568</v>
      </c>
      <c r="L14">
        <v>34838460</v>
      </c>
    </row>
    <row r="15" spans="1:12" x14ac:dyDescent="0.25">
      <c r="A15" s="2" t="s">
        <v>45</v>
      </c>
      <c r="B15" s="2" t="s">
        <v>52</v>
      </c>
      <c r="C15" s="2" t="s">
        <v>25</v>
      </c>
      <c r="D15" s="1">
        <v>128</v>
      </c>
      <c r="E15" s="2" t="s">
        <v>27</v>
      </c>
      <c r="F15" s="2" t="s">
        <v>28</v>
      </c>
      <c r="G15" s="2" t="s">
        <v>29</v>
      </c>
      <c r="H15">
        <v>2025</v>
      </c>
      <c r="I15" s="2" t="s">
        <v>25</v>
      </c>
      <c r="J15" s="2" t="s">
        <v>30</v>
      </c>
      <c r="K15" s="1">
        <v>128</v>
      </c>
      <c r="L15">
        <v>34792209</v>
      </c>
    </row>
    <row r="16" spans="1:12" x14ac:dyDescent="0.25">
      <c r="A16" s="2" t="s">
        <v>45</v>
      </c>
      <c r="B16" s="2" t="s">
        <v>46</v>
      </c>
      <c r="C16" s="2" t="s">
        <v>25</v>
      </c>
      <c r="D16" s="1">
        <v>920</v>
      </c>
      <c r="E16" s="2" t="s">
        <v>27</v>
      </c>
      <c r="F16" s="2" t="s">
        <v>28</v>
      </c>
      <c r="G16" s="2" t="s">
        <v>29</v>
      </c>
      <c r="H16">
        <v>2025</v>
      </c>
      <c r="I16" s="2" t="s">
        <v>25</v>
      </c>
      <c r="J16" s="2" t="s">
        <v>30</v>
      </c>
      <c r="K16" s="1">
        <v>920</v>
      </c>
      <c r="L16">
        <v>34789900</v>
      </c>
    </row>
    <row r="17" spans="1:12" x14ac:dyDescent="0.25">
      <c r="A17" s="2" t="s">
        <v>53</v>
      </c>
      <c r="B17" s="2" t="s">
        <v>54</v>
      </c>
      <c r="C17" s="2" t="s">
        <v>25</v>
      </c>
      <c r="D17" s="1">
        <v>1386</v>
      </c>
      <c r="E17" s="2" t="s">
        <v>27</v>
      </c>
      <c r="F17" s="2" t="s">
        <v>28</v>
      </c>
      <c r="G17" s="2" t="s">
        <v>29</v>
      </c>
      <c r="H17">
        <v>2025</v>
      </c>
      <c r="I17" s="2" t="s">
        <v>25</v>
      </c>
      <c r="J17" s="2" t="s">
        <v>30</v>
      </c>
      <c r="K17" s="1">
        <v>1386</v>
      </c>
      <c r="L17">
        <v>34778576</v>
      </c>
    </row>
    <row r="18" spans="1:12" x14ac:dyDescent="0.25">
      <c r="A18" s="2" t="s">
        <v>55</v>
      </c>
      <c r="B18" s="2" t="s">
        <v>56</v>
      </c>
      <c r="C18" s="2" t="s">
        <v>25</v>
      </c>
      <c r="D18" s="1">
        <v>4968</v>
      </c>
      <c r="E18" s="2" t="s">
        <v>27</v>
      </c>
      <c r="F18" s="2" t="s">
        <v>28</v>
      </c>
      <c r="G18" s="2" t="s">
        <v>29</v>
      </c>
      <c r="H18">
        <v>2025</v>
      </c>
      <c r="I18" s="2" t="s">
        <v>25</v>
      </c>
      <c r="J18" s="2" t="s">
        <v>30</v>
      </c>
      <c r="K18" s="1">
        <v>4968</v>
      </c>
      <c r="L18">
        <v>34699805</v>
      </c>
    </row>
    <row r="19" spans="1:12" x14ac:dyDescent="0.25">
      <c r="A19" s="2" t="s">
        <v>55</v>
      </c>
      <c r="B19" s="2" t="s">
        <v>57</v>
      </c>
      <c r="C19" s="2" t="s">
        <v>25</v>
      </c>
      <c r="D19" s="1">
        <v>29473.54</v>
      </c>
      <c r="E19" s="2" t="s">
        <v>27</v>
      </c>
      <c r="F19" s="2" t="s">
        <v>28</v>
      </c>
      <c r="G19" s="2" t="s">
        <v>29</v>
      </c>
      <c r="H19">
        <v>2025</v>
      </c>
      <c r="I19" s="2" t="s">
        <v>25</v>
      </c>
      <c r="J19" s="2" t="s">
        <v>30</v>
      </c>
      <c r="K19" s="1">
        <v>29473.54</v>
      </c>
      <c r="L19">
        <v>34696929</v>
      </c>
    </row>
    <row r="20" spans="1:12" x14ac:dyDescent="0.25">
      <c r="A20" s="2" t="s">
        <v>58</v>
      </c>
      <c r="B20" s="2" t="s">
        <v>59</v>
      </c>
      <c r="C20" s="2" t="s">
        <v>60</v>
      </c>
      <c r="D20" s="1">
        <v>59670</v>
      </c>
      <c r="E20" s="2" t="s">
        <v>27</v>
      </c>
      <c r="F20" s="2" t="s">
        <v>28</v>
      </c>
      <c r="G20" s="2" t="s">
        <v>29</v>
      </c>
      <c r="H20">
        <v>2025</v>
      </c>
      <c r="I20" s="2" t="s">
        <v>25</v>
      </c>
      <c r="J20" s="2" t="s">
        <v>61</v>
      </c>
      <c r="K20" s="1">
        <v>59670</v>
      </c>
      <c r="L20">
        <v>34693796</v>
      </c>
    </row>
    <row r="21" spans="1:12" x14ac:dyDescent="0.25">
      <c r="A21" s="2" t="s">
        <v>43</v>
      </c>
      <c r="B21" s="2" t="s">
        <v>62</v>
      </c>
      <c r="C21" s="2" t="s">
        <v>25</v>
      </c>
      <c r="D21" s="1">
        <v>500</v>
      </c>
      <c r="E21" s="2" t="s">
        <v>27</v>
      </c>
      <c r="F21" s="2" t="s">
        <v>28</v>
      </c>
      <c r="G21" s="2" t="s">
        <v>63</v>
      </c>
      <c r="H21">
        <v>2025</v>
      </c>
      <c r="I21" s="2" t="s">
        <v>25</v>
      </c>
      <c r="J21" s="2" t="s">
        <v>30</v>
      </c>
      <c r="K21" s="1">
        <v>500</v>
      </c>
      <c r="L21">
        <v>34692942</v>
      </c>
    </row>
    <row r="22" spans="1:12" x14ac:dyDescent="0.25">
      <c r="A22" s="2" t="s">
        <v>45</v>
      </c>
      <c r="B22" s="2" t="s">
        <v>64</v>
      </c>
      <c r="C22" s="2" t="s">
        <v>25</v>
      </c>
      <c r="D22" s="1">
        <v>1360</v>
      </c>
      <c r="E22" s="2" t="s">
        <v>27</v>
      </c>
      <c r="F22" s="2" t="s">
        <v>28</v>
      </c>
      <c r="G22" s="2" t="s">
        <v>63</v>
      </c>
      <c r="H22">
        <v>2025</v>
      </c>
      <c r="I22" s="2" t="s">
        <v>25</v>
      </c>
      <c r="J22" s="2" t="s">
        <v>30</v>
      </c>
      <c r="K22" s="1">
        <v>1360</v>
      </c>
      <c r="L22">
        <v>34665789</v>
      </c>
    </row>
    <row r="23" spans="1:12" x14ac:dyDescent="0.25">
      <c r="A23" s="2" t="s">
        <v>43</v>
      </c>
      <c r="B23" s="2" t="s">
        <v>65</v>
      </c>
      <c r="C23" s="2" t="s">
        <v>25</v>
      </c>
      <c r="D23" s="1">
        <v>300</v>
      </c>
      <c r="E23" s="2" t="s">
        <v>27</v>
      </c>
      <c r="F23" s="2" t="s">
        <v>28</v>
      </c>
      <c r="G23" s="2" t="s">
        <v>63</v>
      </c>
      <c r="H23">
        <v>2025</v>
      </c>
      <c r="I23" s="2" t="s">
        <v>25</v>
      </c>
      <c r="J23" s="2" t="s">
        <v>30</v>
      </c>
      <c r="K23" s="1">
        <v>300</v>
      </c>
      <c r="L23">
        <v>34665259</v>
      </c>
    </row>
    <row r="24" spans="1:12" x14ac:dyDescent="0.25">
      <c r="A24" s="2" t="s">
        <v>66</v>
      </c>
      <c r="B24" s="2" t="s">
        <v>67</v>
      </c>
      <c r="C24" s="2" t="s">
        <v>25</v>
      </c>
      <c r="D24" s="1">
        <v>88788.18</v>
      </c>
      <c r="E24" s="2" t="s">
        <v>27</v>
      </c>
      <c r="F24" s="2" t="s">
        <v>28</v>
      </c>
      <c r="G24" s="2" t="s">
        <v>63</v>
      </c>
      <c r="H24">
        <v>2025</v>
      </c>
      <c r="I24" s="2" t="s">
        <v>25</v>
      </c>
      <c r="J24" s="2" t="s">
        <v>30</v>
      </c>
      <c r="K24" s="1">
        <v>88788.18</v>
      </c>
      <c r="L24">
        <v>34663017</v>
      </c>
    </row>
    <row r="25" spans="1:12" x14ac:dyDescent="0.25">
      <c r="A25" s="2" t="s">
        <v>68</v>
      </c>
      <c r="B25" s="2" t="s">
        <v>69</v>
      </c>
      <c r="C25" s="2" t="s">
        <v>25</v>
      </c>
      <c r="D25" s="1">
        <v>870</v>
      </c>
      <c r="E25" s="2" t="s">
        <v>27</v>
      </c>
      <c r="F25" s="2" t="s">
        <v>28</v>
      </c>
      <c r="G25" s="2" t="s">
        <v>63</v>
      </c>
      <c r="H25">
        <v>2025</v>
      </c>
      <c r="I25" s="2" t="s">
        <v>25</v>
      </c>
      <c r="J25" s="2" t="s">
        <v>30</v>
      </c>
      <c r="K25" s="1">
        <v>870</v>
      </c>
      <c r="L25">
        <v>34616690</v>
      </c>
    </row>
    <row r="26" spans="1:12" x14ac:dyDescent="0.25">
      <c r="A26" s="2" t="s">
        <v>70</v>
      </c>
      <c r="B26" s="2" t="s">
        <v>71</v>
      </c>
      <c r="C26" s="2" t="s">
        <v>25</v>
      </c>
      <c r="D26" s="1">
        <v>2766</v>
      </c>
      <c r="E26" s="2" t="s">
        <v>27</v>
      </c>
      <c r="F26" s="2" t="s">
        <v>28</v>
      </c>
      <c r="G26" s="2" t="s">
        <v>63</v>
      </c>
      <c r="H26">
        <v>2025</v>
      </c>
      <c r="I26" s="2" t="s">
        <v>25</v>
      </c>
      <c r="J26" s="2" t="s">
        <v>30</v>
      </c>
      <c r="K26" s="1">
        <v>2766</v>
      </c>
      <c r="L26">
        <v>34616081</v>
      </c>
    </row>
    <row r="27" spans="1:12" x14ac:dyDescent="0.25">
      <c r="A27" s="2" t="s">
        <v>41</v>
      </c>
      <c r="B27" s="2" t="s">
        <v>72</v>
      </c>
      <c r="C27" s="2" t="s">
        <v>25</v>
      </c>
      <c r="D27" s="1">
        <v>26855</v>
      </c>
      <c r="E27" s="2" t="s">
        <v>27</v>
      </c>
      <c r="F27" s="2" t="s">
        <v>28</v>
      </c>
      <c r="G27" s="2" t="s">
        <v>63</v>
      </c>
      <c r="H27">
        <v>2025</v>
      </c>
      <c r="I27" s="2" t="s">
        <v>25</v>
      </c>
      <c r="J27" s="2" t="s">
        <v>30</v>
      </c>
      <c r="K27" s="1">
        <v>26855</v>
      </c>
      <c r="L27">
        <v>34612385</v>
      </c>
    </row>
    <row r="28" spans="1:12" x14ac:dyDescent="0.25">
      <c r="A28" s="2" t="s">
        <v>31</v>
      </c>
      <c r="B28" s="2" t="s">
        <v>73</v>
      </c>
      <c r="C28" s="2" t="s">
        <v>25</v>
      </c>
      <c r="D28" s="1">
        <v>8675</v>
      </c>
      <c r="E28" s="2" t="s">
        <v>27</v>
      </c>
      <c r="F28" s="2" t="s">
        <v>28</v>
      </c>
      <c r="G28" s="2" t="s">
        <v>63</v>
      </c>
      <c r="H28">
        <v>2025</v>
      </c>
      <c r="I28" s="2" t="s">
        <v>25</v>
      </c>
      <c r="J28" s="2" t="s">
        <v>30</v>
      </c>
      <c r="K28" s="1">
        <v>8675</v>
      </c>
      <c r="L28">
        <v>34606083</v>
      </c>
    </row>
    <row r="29" spans="1:12" x14ac:dyDescent="0.25">
      <c r="A29" s="2" t="s">
        <v>31</v>
      </c>
      <c r="B29" s="2" t="s">
        <v>74</v>
      </c>
      <c r="C29" s="2" t="s">
        <v>25</v>
      </c>
      <c r="D29" s="1">
        <v>14488</v>
      </c>
      <c r="E29" s="2" t="s">
        <v>27</v>
      </c>
      <c r="F29" s="2" t="s">
        <v>28</v>
      </c>
      <c r="G29" s="2" t="s">
        <v>63</v>
      </c>
      <c r="H29">
        <v>2025</v>
      </c>
      <c r="I29" s="2" t="s">
        <v>25</v>
      </c>
      <c r="J29" s="2" t="s">
        <v>30</v>
      </c>
      <c r="K29" s="1">
        <v>14488</v>
      </c>
      <c r="L29">
        <v>34501599</v>
      </c>
    </row>
    <row r="30" spans="1:12" x14ac:dyDescent="0.25">
      <c r="A30" s="2" t="s">
        <v>24</v>
      </c>
      <c r="B30" s="2" t="s">
        <v>75</v>
      </c>
      <c r="C30" s="2" t="s">
        <v>25</v>
      </c>
      <c r="D30" s="1">
        <v>3977</v>
      </c>
      <c r="E30" s="2" t="s">
        <v>27</v>
      </c>
      <c r="F30" s="2" t="s">
        <v>28</v>
      </c>
      <c r="G30" s="2" t="s">
        <v>63</v>
      </c>
      <c r="H30">
        <v>2025</v>
      </c>
      <c r="I30" s="2" t="s">
        <v>25</v>
      </c>
      <c r="J30" s="2" t="s">
        <v>30</v>
      </c>
      <c r="K30" s="1">
        <v>3977</v>
      </c>
      <c r="L30">
        <v>34501471</v>
      </c>
    </row>
    <row r="31" spans="1:12" x14ac:dyDescent="0.25">
      <c r="A31" s="2" t="s">
        <v>48</v>
      </c>
      <c r="B31" s="2" t="s">
        <v>49</v>
      </c>
      <c r="C31" s="2" t="s">
        <v>25</v>
      </c>
      <c r="D31" s="1">
        <v>1222</v>
      </c>
      <c r="E31" s="2" t="s">
        <v>27</v>
      </c>
      <c r="F31" s="2" t="s">
        <v>28</v>
      </c>
      <c r="G31" s="2" t="s">
        <v>63</v>
      </c>
      <c r="H31">
        <v>2025</v>
      </c>
      <c r="I31" s="2" t="s">
        <v>25</v>
      </c>
      <c r="J31" s="2" t="s">
        <v>30</v>
      </c>
      <c r="K31" s="1">
        <v>1222</v>
      </c>
      <c r="L31">
        <v>34500933</v>
      </c>
    </row>
    <row r="32" spans="1:12" x14ac:dyDescent="0.25">
      <c r="A32" s="2" t="s">
        <v>37</v>
      </c>
      <c r="B32" s="2" t="s">
        <v>38</v>
      </c>
      <c r="C32" s="2" t="s">
        <v>25</v>
      </c>
      <c r="D32" s="1">
        <v>2053</v>
      </c>
      <c r="E32" s="2" t="s">
        <v>27</v>
      </c>
      <c r="F32" s="2" t="s">
        <v>28</v>
      </c>
      <c r="G32" s="2" t="s">
        <v>63</v>
      </c>
      <c r="H32">
        <v>2025</v>
      </c>
      <c r="I32" s="2" t="s">
        <v>25</v>
      </c>
      <c r="J32" s="2" t="s">
        <v>30</v>
      </c>
      <c r="K32" s="1">
        <v>2053</v>
      </c>
      <c r="L32">
        <v>34500039</v>
      </c>
    </row>
    <row r="33" spans="1:12" x14ac:dyDescent="0.25">
      <c r="A33" s="2" t="s">
        <v>41</v>
      </c>
      <c r="B33" s="2" t="s">
        <v>42</v>
      </c>
      <c r="C33" s="2" t="s">
        <v>25</v>
      </c>
      <c r="D33" s="1">
        <v>8973</v>
      </c>
      <c r="E33" s="2" t="s">
        <v>27</v>
      </c>
      <c r="F33" s="2" t="s">
        <v>28</v>
      </c>
      <c r="G33" s="2" t="s">
        <v>63</v>
      </c>
      <c r="H33">
        <v>2025</v>
      </c>
      <c r="I33" s="2" t="s">
        <v>25</v>
      </c>
      <c r="J33" s="2" t="s">
        <v>30</v>
      </c>
      <c r="K33" s="1">
        <v>8973</v>
      </c>
      <c r="L33">
        <v>34496163</v>
      </c>
    </row>
    <row r="34" spans="1:12" x14ac:dyDescent="0.25">
      <c r="A34" s="2" t="s">
        <v>76</v>
      </c>
      <c r="B34" s="2" t="s">
        <v>77</v>
      </c>
      <c r="C34" s="2" t="s">
        <v>25</v>
      </c>
      <c r="D34" s="1">
        <v>2597.4</v>
      </c>
      <c r="E34" s="2" t="s">
        <v>27</v>
      </c>
      <c r="F34" s="2" t="s">
        <v>28</v>
      </c>
      <c r="G34" s="2" t="s">
        <v>63</v>
      </c>
      <c r="H34">
        <v>2025</v>
      </c>
      <c r="I34" s="2" t="s">
        <v>25</v>
      </c>
      <c r="J34" s="2" t="s">
        <v>30</v>
      </c>
      <c r="K34" s="1">
        <v>2597.4</v>
      </c>
      <c r="L34">
        <v>34423973</v>
      </c>
    </row>
    <row r="35" spans="1:12" x14ac:dyDescent="0.25">
      <c r="A35" s="2" t="s">
        <v>43</v>
      </c>
      <c r="B35" s="2" t="s">
        <v>78</v>
      </c>
      <c r="C35" s="2" t="s">
        <v>25</v>
      </c>
      <c r="D35" s="1">
        <v>420</v>
      </c>
      <c r="E35" s="2" t="s">
        <v>27</v>
      </c>
      <c r="F35" s="2" t="s">
        <v>28</v>
      </c>
      <c r="G35" s="2" t="s">
        <v>63</v>
      </c>
      <c r="H35">
        <v>2025</v>
      </c>
      <c r="I35" s="2" t="s">
        <v>25</v>
      </c>
      <c r="J35" s="2" t="s">
        <v>30</v>
      </c>
      <c r="K35" s="1">
        <v>420</v>
      </c>
      <c r="L35">
        <v>34366188</v>
      </c>
    </row>
    <row r="36" spans="1:12" x14ac:dyDescent="0.25">
      <c r="A36" s="2" t="s">
        <v>37</v>
      </c>
      <c r="B36" s="2" t="s">
        <v>38</v>
      </c>
      <c r="C36" s="2" t="s">
        <v>25</v>
      </c>
      <c r="D36" s="1">
        <v>214</v>
      </c>
      <c r="E36" s="2" t="s">
        <v>27</v>
      </c>
      <c r="F36" s="2" t="s">
        <v>28</v>
      </c>
      <c r="G36" s="2" t="s">
        <v>63</v>
      </c>
      <c r="H36">
        <v>2025</v>
      </c>
      <c r="I36" s="2" t="s">
        <v>25</v>
      </c>
      <c r="J36" s="2" t="s">
        <v>30</v>
      </c>
      <c r="K36" s="1">
        <v>214</v>
      </c>
      <c r="L36">
        <v>34366056</v>
      </c>
    </row>
    <row r="37" spans="1:12" x14ac:dyDescent="0.25">
      <c r="A37" s="2" t="s">
        <v>79</v>
      </c>
      <c r="B37" s="2" t="s">
        <v>80</v>
      </c>
      <c r="C37" s="2" t="s">
        <v>25</v>
      </c>
      <c r="D37" s="1">
        <v>2535</v>
      </c>
      <c r="E37" s="2" t="s">
        <v>27</v>
      </c>
      <c r="F37" s="2" t="s">
        <v>28</v>
      </c>
      <c r="G37" s="2" t="s">
        <v>63</v>
      </c>
      <c r="H37">
        <v>2025</v>
      </c>
      <c r="I37" s="2" t="s">
        <v>25</v>
      </c>
      <c r="J37" s="2" t="s">
        <v>30</v>
      </c>
      <c r="K37" s="1">
        <v>2535</v>
      </c>
      <c r="L37">
        <v>34365852</v>
      </c>
    </row>
    <row r="38" spans="1:12" x14ac:dyDescent="0.25">
      <c r="A38" s="2" t="s">
        <v>33</v>
      </c>
      <c r="B38" s="2" t="s">
        <v>81</v>
      </c>
      <c r="C38" s="2" t="s">
        <v>25</v>
      </c>
      <c r="D38" s="1">
        <v>164</v>
      </c>
      <c r="E38" s="2" t="s">
        <v>27</v>
      </c>
      <c r="F38" s="2" t="s">
        <v>28</v>
      </c>
      <c r="G38" s="2" t="s">
        <v>63</v>
      </c>
      <c r="H38">
        <v>2025</v>
      </c>
      <c r="I38" s="2" t="s">
        <v>25</v>
      </c>
      <c r="J38" s="2" t="s">
        <v>30</v>
      </c>
      <c r="K38" s="1">
        <v>164</v>
      </c>
      <c r="L38">
        <v>34365631</v>
      </c>
    </row>
    <row r="39" spans="1:12" x14ac:dyDescent="0.25">
      <c r="A39" s="2" t="s">
        <v>24</v>
      </c>
      <c r="B39" s="2" t="s">
        <v>82</v>
      </c>
      <c r="C39" s="2" t="s">
        <v>25</v>
      </c>
      <c r="D39" s="1">
        <v>3630</v>
      </c>
      <c r="E39" s="2" t="s">
        <v>27</v>
      </c>
      <c r="F39" s="2" t="s">
        <v>28</v>
      </c>
      <c r="G39" s="2" t="s">
        <v>63</v>
      </c>
      <c r="H39">
        <v>2025</v>
      </c>
      <c r="I39" s="2" t="s">
        <v>25</v>
      </c>
      <c r="J39" s="2" t="s">
        <v>30</v>
      </c>
      <c r="K39" s="1">
        <v>3630</v>
      </c>
      <c r="L39">
        <v>34365563</v>
      </c>
    </row>
    <row r="40" spans="1:12" x14ac:dyDescent="0.25">
      <c r="A40" s="2" t="s">
        <v>48</v>
      </c>
      <c r="B40" s="2" t="s">
        <v>49</v>
      </c>
      <c r="C40" s="2" t="s">
        <v>25</v>
      </c>
      <c r="D40" s="1">
        <v>4900</v>
      </c>
      <c r="E40" s="2" t="s">
        <v>27</v>
      </c>
      <c r="F40" s="2" t="s">
        <v>28</v>
      </c>
      <c r="G40" s="2" t="s">
        <v>63</v>
      </c>
      <c r="H40">
        <v>2025</v>
      </c>
      <c r="I40" s="2" t="s">
        <v>25</v>
      </c>
      <c r="J40" s="2" t="s">
        <v>30</v>
      </c>
      <c r="K40" s="1">
        <v>4900</v>
      </c>
      <c r="L40">
        <v>34365415</v>
      </c>
    </row>
    <row r="41" spans="1:12" x14ac:dyDescent="0.25">
      <c r="A41" s="2" t="s">
        <v>83</v>
      </c>
      <c r="B41" s="2" t="s">
        <v>84</v>
      </c>
      <c r="C41" s="2" t="s">
        <v>25</v>
      </c>
      <c r="D41" s="1">
        <v>354</v>
      </c>
      <c r="E41" s="2" t="s">
        <v>27</v>
      </c>
      <c r="F41" s="2" t="s">
        <v>28</v>
      </c>
      <c r="G41" s="2" t="s">
        <v>63</v>
      </c>
      <c r="H41">
        <v>2025</v>
      </c>
      <c r="I41" s="2" t="s">
        <v>25</v>
      </c>
      <c r="J41" s="2" t="s">
        <v>30</v>
      </c>
      <c r="K41" s="1">
        <v>354</v>
      </c>
      <c r="L41">
        <v>34365189</v>
      </c>
    </row>
    <row r="42" spans="1:12" x14ac:dyDescent="0.25">
      <c r="A42" s="2" t="s">
        <v>85</v>
      </c>
      <c r="B42" s="2" t="s">
        <v>86</v>
      </c>
      <c r="C42" s="2" t="s">
        <v>25</v>
      </c>
      <c r="D42" s="1">
        <v>490</v>
      </c>
      <c r="E42" s="2" t="s">
        <v>27</v>
      </c>
      <c r="F42" s="2" t="s">
        <v>28</v>
      </c>
      <c r="G42" s="2" t="s">
        <v>63</v>
      </c>
      <c r="H42">
        <v>2025</v>
      </c>
      <c r="I42" s="2" t="s">
        <v>25</v>
      </c>
      <c r="J42" s="2" t="s">
        <v>30</v>
      </c>
      <c r="K42" s="1">
        <v>490</v>
      </c>
      <c r="L42">
        <v>34364906</v>
      </c>
    </row>
    <row r="43" spans="1:12" x14ac:dyDescent="0.25">
      <c r="A43" s="2" t="s">
        <v>87</v>
      </c>
      <c r="B43" s="2" t="s">
        <v>88</v>
      </c>
      <c r="C43" s="2" t="s">
        <v>25</v>
      </c>
      <c r="D43" s="1">
        <v>20000</v>
      </c>
      <c r="E43" s="2" t="s">
        <v>27</v>
      </c>
      <c r="F43" s="2" t="s">
        <v>28</v>
      </c>
      <c r="G43" s="2" t="s">
        <v>89</v>
      </c>
      <c r="H43">
        <v>2025</v>
      </c>
      <c r="I43" s="2" t="s">
        <v>25</v>
      </c>
      <c r="J43" s="2" t="s">
        <v>30</v>
      </c>
      <c r="K43" s="1">
        <v>20000</v>
      </c>
      <c r="L43">
        <v>34347939</v>
      </c>
    </row>
    <row r="44" spans="1:12" x14ac:dyDescent="0.25">
      <c r="A44" s="2" t="s">
        <v>45</v>
      </c>
      <c r="B44" s="2" t="s">
        <v>90</v>
      </c>
      <c r="C44" s="2" t="s">
        <v>25</v>
      </c>
      <c r="D44" s="1">
        <v>6120</v>
      </c>
      <c r="E44" s="2" t="s">
        <v>27</v>
      </c>
      <c r="F44" s="2" t="s">
        <v>28</v>
      </c>
      <c r="G44" s="2" t="s">
        <v>89</v>
      </c>
      <c r="H44">
        <v>2025</v>
      </c>
      <c r="I44" s="2" t="s">
        <v>25</v>
      </c>
      <c r="J44" s="2" t="s">
        <v>30</v>
      </c>
      <c r="K44" s="1">
        <v>6120</v>
      </c>
      <c r="L44">
        <v>34223498</v>
      </c>
    </row>
    <row r="45" spans="1:12" x14ac:dyDescent="0.25">
      <c r="A45" s="2" t="s">
        <v>45</v>
      </c>
      <c r="B45" s="2" t="s">
        <v>91</v>
      </c>
      <c r="C45" s="2" t="s">
        <v>25</v>
      </c>
      <c r="D45" s="1">
        <v>990</v>
      </c>
      <c r="E45" s="2" t="s">
        <v>27</v>
      </c>
      <c r="F45" s="2" t="s">
        <v>28</v>
      </c>
      <c r="G45" s="2" t="s">
        <v>89</v>
      </c>
      <c r="H45">
        <v>2025</v>
      </c>
      <c r="I45" s="2" t="s">
        <v>25</v>
      </c>
      <c r="J45" s="2" t="s">
        <v>30</v>
      </c>
      <c r="K45" s="1">
        <v>990</v>
      </c>
      <c r="L45">
        <v>34220659</v>
      </c>
    </row>
    <row r="46" spans="1:12" x14ac:dyDescent="0.25">
      <c r="A46" s="2" t="s">
        <v>43</v>
      </c>
      <c r="B46" s="2" t="s">
        <v>92</v>
      </c>
      <c r="C46" s="2" t="s">
        <v>25</v>
      </c>
      <c r="D46" s="1">
        <v>180</v>
      </c>
      <c r="E46" s="2" t="s">
        <v>27</v>
      </c>
      <c r="F46" s="2" t="s">
        <v>28</v>
      </c>
      <c r="G46" s="2" t="s">
        <v>89</v>
      </c>
      <c r="H46">
        <v>2025</v>
      </c>
      <c r="I46" s="2" t="s">
        <v>25</v>
      </c>
      <c r="J46" s="2" t="s">
        <v>30</v>
      </c>
      <c r="K46" s="1">
        <v>180</v>
      </c>
      <c r="L46">
        <v>34092354</v>
      </c>
    </row>
    <row r="47" spans="1:12" x14ac:dyDescent="0.25">
      <c r="A47" s="2" t="s">
        <v>93</v>
      </c>
      <c r="B47" s="2" t="s">
        <v>94</v>
      </c>
      <c r="C47" s="2" t="s">
        <v>25</v>
      </c>
      <c r="D47" s="1">
        <v>485</v>
      </c>
      <c r="E47" s="2" t="s">
        <v>27</v>
      </c>
      <c r="F47" s="2" t="s">
        <v>28</v>
      </c>
      <c r="G47" s="2" t="s">
        <v>89</v>
      </c>
      <c r="H47">
        <v>2025</v>
      </c>
      <c r="I47" s="2" t="s">
        <v>25</v>
      </c>
      <c r="J47" s="2" t="s">
        <v>30</v>
      </c>
      <c r="K47" s="1">
        <v>485</v>
      </c>
      <c r="L47">
        <v>34067581</v>
      </c>
    </row>
    <row r="48" spans="1:12" x14ac:dyDescent="0.25">
      <c r="A48" s="2" t="s">
        <v>95</v>
      </c>
      <c r="B48" s="2" t="s">
        <v>96</v>
      </c>
      <c r="C48" s="2" t="s">
        <v>25</v>
      </c>
      <c r="D48" s="1">
        <v>15000</v>
      </c>
      <c r="E48" s="2" t="s">
        <v>27</v>
      </c>
      <c r="F48" s="2" t="s">
        <v>28</v>
      </c>
      <c r="G48" s="2" t="s">
        <v>89</v>
      </c>
      <c r="H48">
        <v>2025</v>
      </c>
      <c r="I48" s="2" t="s">
        <v>25</v>
      </c>
      <c r="J48" s="2" t="s">
        <v>30</v>
      </c>
      <c r="K48" s="1">
        <v>15000</v>
      </c>
      <c r="L48">
        <v>34067367</v>
      </c>
    </row>
    <row r="49" spans="1:12" x14ac:dyDescent="0.25">
      <c r="A49" s="2" t="s">
        <v>39</v>
      </c>
      <c r="B49" s="2" t="s">
        <v>97</v>
      </c>
      <c r="C49" s="2" t="s">
        <v>25</v>
      </c>
      <c r="D49" s="1">
        <v>1090</v>
      </c>
      <c r="E49" s="2" t="s">
        <v>27</v>
      </c>
      <c r="F49" s="2" t="s">
        <v>28</v>
      </c>
      <c r="G49" s="2" t="s">
        <v>89</v>
      </c>
      <c r="H49">
        <v>2025</v>
      </c>
      <c r="I49" s="2" t="s">
        <v>25</v>
      </c>
      <c r="J49" s="2" t="s">
        <v>30</v>
      </c>
      <c r="K49" s="1">
        <v>1090</v>
      </c>
      <c r="L49">
        <v>34067012</v>
      </c>
    </row>
    <row r="50" spans="1:12" x14ac:dyDescent="0.25">
      <c r="A50" s="2" t="s">
        <v>24</v>
      </c>
      <c r="B50" s="2" t="s">
        <v>98</v>
      </c>
      <c r="C50" s="2" t="s">
        <v>25</v>
      </c>
      <c r="D50" s="1">
        <v>26215</v>
      </c>
      <c r="E50" s="2" t="s">
        <v>27</v>
      </c>
      <c r="F50" s="2" t="s">
        <v>28</v>
      </c>
      <c r="G50" s="2" t="s">
        <v>89</v>
      </c>
      <c r="H50">
        <v>2025</v>
      </c>
      <c r="I50" s="2" t="s">
        <v>25</v>
      </c>
      <c r="J50" s="2" t="s">
        <v>30</v>
      </c>
      <c r="K50" s="1">
        <v>26215</v>
      </c>
      <c r="L50">
        <v>34066806</v>
      </c>
    </row>
    <row r="51" spans="1:12" x14ac:dyDescent="0.25">
      <c r="A51" s="2" t="s">
        <v>48</v>
      </c>
      <c r="B51" s="2" t="s">
        <v>49</v>
      </c>
      <c r="C51" s="2" t="s">
        <v>25</v>
      </c>
      <c r="D51" s="1">
        <v>234</v>
      </c>
      <c r="E51" s="2" t="s">
        <v>27</v>
      </c>
      <c r="F51" s="2" t="s">
        <v>28</v>
      </c>
      <c r="G51" s="2" t="s">
        <v>89</v>
      </c>
      <c r="H51">
        <v>2025</v>
      </c>
      <c r="I51" s="2" t="s">
        <v>25</v>
      </c>
      <c r="J51" s="2" t="s">
        <v>30</v>
      </c>
      <c r="K51" s="1">
        <v>234</v>
      </c>
      <c r="L51">
        <v>34066589</v>
      </c>
    </row>
    <row r="52" spans="1:12" x14ac:dyDescent="0.25">
      <c r="A52" s="2" t="s">
        <v>99</v>
      </c>
      <c r="B52" s="2" t="s">
        <v>100</v>
      </c>
      <c r="C52" s="2" t="s">
        <v>25</v>
      </c>
      <c r="D52" s="1">
        <v>144</v>
      </c>
      <c r="E52" s="2" t="s">
        <v>27</v>
      </c>
      <c r="F52" s="2" t="s">
        <v>28</v>
      </c>
      <c r="G52" s="2" t="s">
        <v>89</v>
      </c>
      <c r="H52">
        <v>2025</v>
      </c>
      <c r="I52" s="2" t="s">
        <v>25</v>
      </c>
      <c r="J52" s="2" t="s">
        <v>30</v>
      </c>
      <c r="K52" s="1">
        <v>144</v>
      </c>
      <c r="L52">
        <v>34064817</v>
      </c>
    </row>
    <row r="53" spans="1:12" x14ac:dyDescent="0.25">
      <c r="A53" s="2" t="s">
        <v>101</v>
      </c>
      <c r="B53" s="2" t="s">
        <v>102</v>
      </c>
      <c r="C53" s="2" t="s">
        <v>25</v>
      </c>
      <c r="D53" s="1">
        <v>890</v>
      </c>
      <c r="E53" s="2" t="s">
        <v>27</v>
      </c>
      <c r="F53" s="2" t="s">
        <v>28</v>
      </c>
      <c r="G53" s="2" t="s">
        <v>89</v>
      </c>
      <c r="H53">
        <v>2025</v>
      </c>
      <c r="I53" s="2" t="s">
        <v>25</v>
      </c>
      <c r="J53" s="2" t="s">
        <v>30</v>
      </c>
      <c r="K53" s="1">
        <v>890</v>
      </c>
      <c r="L53">
        <v>34063759</v>
      </c>
    </row>
    <row r="54" spans="1:12" x14ac:dyDescent="0.25">
      <c r="A54" s="2" t="s">
        <v>41</v>
      </c>
      <c r="B54" s="2" t="s">
        <v>103</v>
      </c>
      <c r="C54" s="2" t="s">
        <v>25</v>
      </c>
      <c r="D54" s="1">
        <v>3784</v>
      </c>
      <c r="E54" s="2" t="s">
        <v>27</v>
      </c>
      <c r="F54" s="2" t="s">
        <v>28</v>
      </c>
      <c r="G54" s="2" t="s">
        <v>89</v>
      </c>
      <c r="H54">
        <v>2025</v>
      </c>
      <c r="I54" s="2" t="s">
        <v>25</v>
      </c>
      <c r="J54" s="2" t="s">
        <v>30</v>
      </c>
      <c r="K54" s="1">
        <v>3784</v>
      </c>
      <c r="L54">
        <v>34062573</v>
      </c>
    </row>
    <row r="55" spans="1:12" x14ac:dyDescent="0.25">
      <c r="A55" s="2" t="s">
        <v>37</v>
      </c>
      <c r="B55" s="2" t="s">
        <v>38</v>
      </c>
      <c r="C55" s="2" t="s">
        <v>25</v>
      </c>
      <c r="D55" s="1">
        <v>1041</v>
      </c>
      <c r="E55" s="2" t="s">
        <v>27</v>
      </c>
      <c r="F55" s="2" t="s">
        <v>28</v>
      </c>
      <c r="G55" s="2" t="s">
        <v>89</v>
      </c>
      <c r="H55">
        <v>2025</v>
      </c>
      <c r="I55" s="2" t="s">
        <v>25</v>
      </c>
      <c r="J55" s="2" t="s">
        <v>30</v>
      </c>
      <c r="K55" s="1">
        <v>1041</v>
      </c>
      <c r="L55">
        <v>34061171</v>
      </c>
    </row>
    <row r="56" spans="1:12" x14ac:dyDescent="0.25">
      <c r="A56" s="2" t="s">
        <v>55</v>
      </c>
      <c r="B56" s="2" t="s">
        <v>104</v>
      </c>
      <c r="C56" s="2" t="s">
        <v>25</v>
      </c>
      <c r="D56" s="1">
        <v>3992.76</v>
      </c>
      <c r="E56" s="2" t="s">
        <v>27</v>
      </c>
      <c r="F56" s="2" t="s">
        <v>28</v>
      </c>
      <c r="G56" s="2" t="s">
        <v>105</v>
      </c>
      <c r="H56">
        <v>2025</v>
      </c>
      <c r="I56" s="2" t="s">
        <v>25</v>
      </c>
      <c r="J56" s="2" t="s">
        <v>30</v>
      </c>
      <c r="K56" s="1">
        <v>3992.76</v>
      </c>
      <c r="L56">
        <v>34001310</v>
      </c>
    </row>
    <row r="57" spans="1:12" x14ac:dyDescent="0.25">
      <c r="A57" s="2" t="s">
        <v>55</v>
      </c>
      <c r="B57" s="2" t="s">
        <v>106</v>
      </c>
      <c r="C57" s="2" t="s">
        <v>60</v>
      </c>
      <c r="D57" s="1">
        <v>33285.46</v>
      </c>
      <c r="E57" s="2" t="s">
        <v>27</v>
      </c>
      <c r="F57" s="2" t="s">
        <v>28</v>
      </c>
      <c r="G57" s="2" t="s">
        <v>89</v>
      </c>
      <c r="H57">
        <v>2025</v>
      </c>
      <c r="I57" s="2" t="s">
        <v>25</v>
      </c>
      <c r="J57" s="2" t="s">
        <v>61</v>
      </c>
      <c r="K57" s="1">
        <v>33285.46</v>
      </c>
      <c r="L57">
        <v>33970904</v>
      </c>
    </row>
    <row r="58" spans="1:12" x14ac:dyDescent="0.25">
      <c r="A58" s="2" t="s">
        <v>107</v>
      </c>
      <c r="B58" s="2" t="s">
        <v>108</v>
      </c>
      <c r="C58" s="2" t="s">
        <v>25</v>
      </c>
      <c r="D58" s="1">
        <v>10000</v>
      </c>
      <c r="E58" s="2" t="s">
        <v>27</v>
      </c>
      <c r="F58" s="2" t="s">
        <v>28</v>
      </c>
      <c r="G58" s="2" t="s">
        <v>105</v>
      </c>
      <c r="H58">
        <v>2025</v>
      </c>
      <c r="I58" s="2" t="s">
        <v>25</v>
      </c>
      <c r="J58" s="2" t="s">
        <v>30</v>
      </c>
      <c r="K58" s="1">
        <v>10000</v>
      </c>
      <c r="L58">
        <v>33960191</v>
      </c>
    </row>
    <row r="59" spans="1:12" x14ac:dyDescent="0.25">
      <c r="A59" s="2" t="s">
        <v>109</v>
      </c>
      <c r="B59" s="2" t="s">
        <v>110</v>
      </c>
      <c r="C59" s="2" t="s">
        <v>25</v>
      </c>
      <c r="D59" s="1">
        <v>17700</v>
      </c>
      <c r="E59" s="2" t="s">
        <v>27</v>
      </c>
      <c r="F59" s="2" t="s">
        <v>28</v>
      </c>
      <c r="G59" s="2" t="s">
        <v>105</v>
      </c>
      <c r="H59">
        <v>2025</v>
      </c>
      <c r="I59" s="2" t="s">
        <v>25</v>
      </c>
      <c r="J59" s="2" t="s">
        <v>30</v>
      </c>
      <c r="K59" s="1">
        <v>17700</v>
      </c>
      <c r="L59">
        <v>33893499</v>
      </c>
    </row>
    <row r="60" spans="1:12" x14ac:dyDescent="0.25">
      <c r="A60" s="2" t="s">
        <v>111</v>
      </c>
      <c r="B60" s="2" t="s">
        <v>112</v>
      </c>
      <c r="C60" s="2" t="s">
        <v>25</v>
      </c>
      <c r="D60" s="1">
        <v>12600</v>
      </c>
      <c r="E60" s="2" t="s">
        <v>27</v>
      </c>
      <c r="F60" s="2" t="s">
        <v>28</v>
      </c>
      <c r="G60" s="2" t="s">
        <v>105</v>
      </c>
      <c r="H60">
        <v>2025</v>
      </c>
      <c r="I60" s="2" t="s">
        <v>25</v>
      </c>
      <c r="J60" s="2" t="s">
        <v>30</v>
      </c>
      <c r="K60" s="1">
        <v>12600</v>
      </c>
      <c r="L60">
        <v>33881942</v>
      </c>
    </row>
    <row r="61" spans="1:12" x14ac:dyDescent="0.25">
      <c r="A61" s="2" t="s">
        <v>58</v>
      </c>
      <c r="B61" s="2" t="s">
        <v>59</v>
      </c>
      <c r="C61" s="2" t="s">
        <v>25</v>
      </c>
      <c r="D61" s="1">
        <v>79560</v>
      </c>
      <c r="E61" s="2" t="s">
        <v>27</v>
      </c>
      <c r="F61" s="2" t="s">
        <v>28</v>
      </c>
      <c r="G61" s="2" t="s">
        <v>105</v>
      </c>
      <c r="H61">
        <v>2025</v>
      </c>
      <c r="I61" s="2" t="s">
        <v>25</v>
      </c>
      <c r="J61" s="2" t="s">
        <v>30</v>
      </c>
      <c r="K61" s="1">
        <v>79560</v>
      </c>
      <c r="L61">
        <v>33877169</v>
      </c>
    </row>
    <row r="62" spans="1:12" x14ac:dyDescent="0.25">
      <c r="A62" s="2" t="s">
        <v>53</v>
      </c>
      <c r="B62" s="2" t="s">
        <v>113</v>
      </c>
      <c r="C62" s="2" t="s">
        <v>25</v>
      </c>
      <c r="D62" s="1">
        <v>540</v>
      </c>
      <c r="E62" s="2" t="s">
        <v>27</v>
      </c>
      <c r="F62" s="2" t="s">
        <v>28</v>
      </c>
      <c r="G62" s="2" t="s">
        <v>105</v>
      </c>
      <c r="H62">
        <v>2025</v>
      </c>
      <c r="I62" s="2" t="s">
        <v>25</v>
      </c>
      <c r="J62" s="2" t="s">
        <v>30</v>
      </c>
      <c r="K62" s="1">
        <v>540</v>
      </c>
      <c r="L62">
        <v>33666409</v>
      </c>
    </row>
    <row r="63" spans="1:12" x14ac:dyDescent="0.25">
      <c r="A63" s="2" t="s">
        <v>43</v>
      </c>
      <c r="B63" s="2" t="s">
        <v>114</v>
      </c>
      <c r="C63" s="2" t="s">
        <v>25</v>
      </c>
      <c r="D63" s="1">
        <v>250</v>
      </c>
      <c r="E63" s="2" t="s">
        <v>27</v>
      </c>
      <c r="F63" s="2" t="s">
        <v>28</v>
      </c>
      <c r="G63" s="2" t="s">
        <v>105</v>
      </c>
      <c r="H63">
        <v>2025</v>
      </c>
      <c r="I63" s="2" t="s">
        <v>25</v>
      </c>
      <c r="J63" s="2" t="s">
        <v>30</v>
      </c>
      <c r="K63" s="1">
        <v>250</v>
      </c>
      <c r="L63">
        <v>33635823</v>
      </c>
    </row>
    <row r="64" spans="1:12" x14ac:dyDescent="0.25">
      <c r="A64" s="2" t="s">
        <v>115</v>
      </c>
      <c r="B64" s="2" t="s">
        <v>116</v>
      </c>
      <c r="C64" s="2" t="s">
        <v>60</v>
      </c>
      <c r="D64" s="1">
        <v>103149.2</v>
      </c>
      <c r="E64" s="2" t="s">
        <v>27</v>
      </c>
      <c r="F64" s="2" t="s">
        <v>28</v>
      </c>
      <c r="G64" s="2" t="s">
        <v>105</v>
      </c>
      <c r="H64">
        <v>2025</v>
      </c>
      <c r="I64" s="2" t="s">
        <v>117</v>
      </c>
      <c r="J64" s="2" t="s">
        <v>61</v>
      </c>
      <c r="K64" s="1">
        <v>103149.2</v>
      </c>
      <c r="L64">
        <v>33612561</v>
      </c>
    </row>
    <row r="65" spans="1:12" x14ac:dyDescent="0.25">
      <c r="A65" s="2" t="s">
        <v>118</v>
      </c>
      <c r="B65" s="2" t="s">
        <v>119</v>
      </c>
      <c r="C65" s="2" t="s">
        <v>25</v>
      </c>
      <c r="D65" s="1">
        <v>1680</v>
      </c>
      <c r="E65" s="2" t="s">
        <v>27</v>
      </c>
      <c r="F65" s="2" t="s">
        <v>28</v>
      </c>
      <c r="G65" s="2" t="s">
        <v>105</v>
      </c>
      <c r="H65">
        <v>2025</v>
      </c>
      <c r="I65" s="2" t="s">
        <v>25</v>
      </c>
      <c r="J65" s="2" t="s">
        <v>30</v>
      </c>
      <c r="K65" s="1">
        <v>1680</v>
      </c>
      <c r="L65">
        <v>33541134</v>
      </c>
    </row>
    <row r="66" spans="1:12" x14ac:dyDescent="0.25">
      <c r="A66" s="2" t="s">
        <v>120</v>
      </c>
      <c r="B66" s="2" t="s">
        <v>121</v>
      </c>
      <c r="C66" s="2" t="s">
        <v>25</v>
      </c>
      <c r="D66" s="1">
        <v>5350</v>
      </c>
      <c r="E66" s="2" t="s">
        <v>27</v>
      </c>
      <c r="F66" s="2" t="s">
        <v>28</v>
      </c>
      <c r="G66" s="2" t="s">
        <v>105</v>
      </c>
      <c r="H66">
        <v>2025</v>
      </c>
      <c r="I66" s="2" t="s">
        <v>117</v>
      </c>
      <c r="J66" s="2" t="s">
        <v>30</v>
      </c>
      <c r="K66" s="1">
        <v>5350</v>
      </c>
      <c r="L66">
        <v>33523969</v>
      </c>
    </row>
    <row r="67" spans="1:12" x14ac:dyDescent="0.25">
      <c r="A67" s="2" t="s">
        <v>115</v>
      </c>
      <c r="B67" s="2" t="s">
        <v>122</v>
      </c>
      <c r="C67" s="2" t="s">
        <v>25</v>
      </c>
      <c r="D67" s="1">
        <v>3850</v>
      </c>
      <c r="E67" s="2" t="s">
        <v>27</v>
      </c>
      <c r="F67" s="2" t="s">
        <v>28</v>
      </c>
      <c r="G67" s="2" t="s">
        <v>105</v>
      </c>
      <c r="H67">
        <v>2025</v>
      </c>
      <c r="I67" s="2" t="s">
        <v>117</v>
      </c>
      <c r="J67" s="2" t="s">
        <v>30</v>
      </c>
      <c r="K67" s="1">
        <v>3850</v>
      </c>
      <c r="L67">
        <v>33523374</v>
      </c>
    </row>
    <row r="68" spans="1:12" x14ac:dyDescent="0.25">
      <c r="A68" s="2" t="s">
        <v>123</v>
      </c>
      <c r="B68" s="2" t="s">
        <v>124</v>
      </c>
      <c r="C68" s="2" t="s">
        <v>25</v>
      </c>
      <c r="D68" s="1">
        <v>15000</v>
      </c>
      <c r="E68" s="2" t="s">
        <v>27</v>
      </c>
      <c r="F68" s="2" t="s">
        <v>28</v>
      </c>
      <c r="G68" s="2" t="s">
        <v>105</v>
      </c>
      <c r="H68">
        <v>2025</v>
      </c>
      <c r="I68" s="2" t="s">
        <v>25</v>
      </c>
      <c r="J68" s="2" t="s">
        <v>30</v>
      </c>
      <c r="K68" s="1">
        <v>15000</v>
      </c>
      <c r="L68">
        <v>33499098</v>
      </c>
    </row>
    <row r="69" spans="1:12" x14ac:dyDescent="0.25">
      <c r="A69" s="2" t="s">
        <v>120</v>
      </c>
      <c r="B69" s="2" t="s">
        <v>125</v>
      </c>
      <c r="C69" s="2" t="s">
        <v>60</v>
      </c>
      <c r="D69" s="1">
        <v>143380</v>
      </c>
      <c r="E69" s="2" t="s">
        <v>27</v>
      </c>
      <c r="F69" s="2" t="s">
        <v>28</v>
      </c>
      <c r="G69" s="2" t="s">
        <v>105</v>
      </c>
      <c r="H69">
        <v>2025</v>
      </c>
      <c r="I69" s="2" t="s">
        <v>117</v>
      </c>
      <c r="J69" s="2" t="s">
        <v>61</v>
      </c>
      <c r="K69" s="1">
        <v>143380</v>
      </c>
      <c r="L69">
        <v>33477629</v>
      </c>
    </row>
    <row r="70" spans="1:12" x14ac:dyDescent="0.25">
      <c r="A70" s="2" t="s">
        <v>126</v>
      </c>
      <c r="B70" s="2" t="s">
        <v>127</v>
      </c>
      <c r="C70" s="2" t="s">
        <v>25</v>
      </c>
      <c r="D70" s="1">
        <v>1252800</v>
      </c>
      <c r="E70" s="2" t="s">
        <v>27</v>
      </c>
      <c r="F70" s="2" t="s">
        <v>28</v>
      </c>
      <c r="G70" s="2" t="s">
        <v>105</v>
      </c>
      <c r="H70">
        <v>2025</v>
      </c>
      <c r="I70" s="2" t="s">
        <v>128</v>
      </c>
      <c r="J70" s="2" t="s">
        <v>30</v>
      </c>
      <c r="K70" s="1">
        <v>1252800</v>
      </c>
      <c r="L70">
        <v>33473948</v>
      </c>
    </row>
    <row r="71" spans="1:12" x14ac:dyDescent="0.25">
      <c r="A71" s="2" t="s">
        <v>129</v>
      </c>
      <c r="B71" s="2" t="s">
        <v>130</v>
      </c>
      <c r="C71" s="2" t="s">
        <v>60</v>
      </c>
      <c r="D71" s="1">
        <v>4696185.5999999996</v>
      </c>
      <c r="E71" s="2" t="s">
        <v>27</v>
      </c>
      <c r="F71" s="2" t="s">
        <v>28</v>
      </c>
      <c r="G71" s="2" t="s">
        <v>105</v>
      </c>
      <c r="H71">
        <v>2025</v>
      </c>
      <c r="I71" s="2" t="s">
        <v>128</v>
      </c>
      <c r="J71" s="2" t="s">
        <v>61</v>
      </c>
      <c r="K71" s="1">
        <v>4696185.5999999996</v>
      </c>
      <c r="L71">
        <v>33473609</v>
      </c>
    </row>
    <row r="72" spans="1:12" x14ac:dyDescent="0.25">
      <c r="A72" s="2" t="s">
        <v>126</v>
      </c>
      <c r="B72" s="2" t="s">
        <v>127</v>
      </c>
      <c r="C72" s="2" t="s">
        <v>60</v>
      </c>
      <c r="D72" s="1">
        <v>178130</v>
      </c>
      <c r="E72" s="2" t="s">
        <v>27</v>
      </c>
      <c r="F72" s="2" t="s">
        <v>28</v>
      </c>
      <c r="G72" s="2" t="s">
        <v>105</v>
      </c>
      <c r="H72">
        <v>2025</v>
      </c>
      <c r="I72" s="2" t="s">
        <v>128</v>
      </c>
      <c r="J72" s="2" t="s">
        <v>61</v>
      </c>
      <c r="K72" s="1">
        <v>178130</v>
      </c>
      <c r="L72">
        <v>33473307</v>
      </c>
    </row>
    <row r="73" spans="1:12" x14ac:dyDescent="0.25">
      <c r="A73" s="2" t="s">
        <v>131</v>
      </c>
      <c r="B73" s="2" t="s">
        <v>132</v>
      </c>
      <c r="C73" s="2" t="s">
        <v>25</v>
      </c>
      <c r="D73" s="1">
        <v>34610.36</v>
      </c>
      <c r="E73" s="2" t="s">
        <v>27</v>
      </c>
      <c r="F73" s="2" t="s">
        <v>28</v>
      </c>
      <c r="G73" s="2" t="s">
        <v>105</v>
      </c>
      <c r="H73">
        <v>2025</v>
      </c>
      <c r="I73" s="2" t="s">
        <v>25</v>
      </c>
      <c r="J73" s="2" t="s">
        <v>61</v>
      </c>
      <c r="K73" s="1">
        <v>34610.36</v>
      </c>
      <c r="L73">
        <v>33458112</v>
      </c>
    </row>
  </sheetData>
  <dataValidations count="3">
    <dataValidation operator="equal" allowBlank="1" showErrorMessage="1" sqref="A1:L2 J74:ALU1073 I3:I1073 A3:B1073 L3:L73" xr:uid="{00000000-0002-0000-0000-000000000000}">
      <formula1>0</formula1>
      <formula2>0</formula2>
    </dataValidation>
    <dataValidation type="decimal" operator="greaterThan" allowBlank="1" showErrorMessage="1" sqref="K3:K73" xr:uid="{00000000-0002-0000-0000-000008000000}">
      <formula1>0</formula1>
      <formula2>0</formula2>
    </dataValidation>
    <dataValidation type="decimal" operator="greaterThanOrEqual" allowBlank="1" showErrorMessage="1" sqref="D3:D1073" xr:uid="{00000000-0002-0000-0000-000004000000}">
      <formula1>0</formula1>
      <formula2>0</formula2>
    </dataValidation>
  </dataValidation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>
    <oddHeader>&amp;C&amp;A</oddHeader>
    <oddFooter>&amp;CСтраница &amp;P</oddFooter>
  </headerFooter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operator="equal" allowBlank="1" showErrorMessage="1" xr:uid="{00000000-0002-0000-0000-000007000000}">
          <x14:formula1>
            <xm:f>'Джерело фінансування. тип'!$A$1:$A$7</xm:f>
          </x14:formula1>
          <x14:formula2>
            <xm:f>0</xm:f>
          </x14:formula2>
          <xm:sqref>J3:J73</xm:sqref>
        </x14:dataValidation>
        <x14:dataValidation type="list" operator="equal" allowBlank="1" showErrorMessage="1" xr:uid="{00000000-0002-0000-0000-000001000000}">
          <x14:formula1>
            <xm:f>'Тип процедури'!$A$1:$A$10</xm:f>
          </x14:formula1>
          <x14:formula2>
            <xm:f>0</xm:f>
          </x14:formula2>
          <xm:sqref>F3:F1073</xm:sqref>
        </x14:dataValidation>
        <x14:dataValidation type="list" operator="equal" allowBlank="1" showErrorMessage="1" xr:uid="{00000000-0002-0000-0000-000002000000}">
          <x14:formula1>
            <xm:f>Рік!$A$1:$A$3</xm:f>
          </x14:formula1>
          <x14:formula2>
            <xm:f>0</xm:f>
          </x14:formula2>
          <xm:sqref>H3:H1073</xm:sqref>
        </x14:dataValidation>
        <x14:dataValidation type="list" operator="equal" allowBlank="1" showErrorMessage="1" xr:uid="{00000000-0002-0000-0000-000003000000}">
          <x14:formula1>
            <xm:f>КЕКВ!$A$1:$A$56</xm:f>
          </x14:formula1>
          <x14:formula2>
            <xm:f>0</xm:f>
          </x14:formula2>
          <xm:sqref>C3:C1073</xm:sqref>
        </x14:dataValidation>
        <x14:dataValidation type="list" operator="equal" allowBlank="1" showErrorMessage="1" xr:uid="{00000000-0002-0000-0000-000005000000}">
          <x14:formula1>
            <xm:f>Валюти!$A$1:$A$5</xm:f>
          </x14:formula1>
          <x14:formula2>
            <xm:f>0</xm:f>
          </x14:formula2>
          <xm:sqref>E3:E1073</xm:sqref>
        </x14:dataValidation>
        <x14:dataValidation type="list" operator="equal" allowBlank="1" showErrorMessage="1" xr:uid="{00000000-0002-0000-0000-000006000000}">
          <x14:formula1>
            <xm:f>'Початок проведення закупівлі'!$A$1:$A$36</xm:f>
          </x14:formula1>
          <x14:formula2>
            <xm:f>0</xm:f>
          </x14:formula2>
          <xm:sqref>G3:G1073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1"/>
  <sheetViews>
    <sheetView zoomScaleNormal="100" workbookViewId="0"/>
  </sheetViews>
  <sheetFormatPr defaultColWidth="11.54296875" defaultRowHeight="12.5" x14ac:dyDescent="0.25"/>
  <cols>
    <col min="1" max="1" width="43.453125" customWidth="1"/>
    <col min="2" max="2" width="20.7265625" customWidth="1"/>
  </cols>
  <sheetData>
    <row r="1" spans="1:2" ht="60.4" customHeight="1" x14ac:dyDescent="0.35">
      <c r="A1" s="6" t="s">
        <v>137</v>
      </c>
      <c r="B1" s="6" t="s">
        <v>138</v>
      </c>
    </row>
    <row r="2" spans="1:2" ht="60.4" customHeight="1" x14ac:dyDescent="0.35">
      <c r="A2" s="6" t="s">
        <v>135</v>
      </c>
      <c r="B2" s="6" t="s">
        <v>139</v>
      </c>
    </row>
    <row r="3" spans="1:2" ht="60.4" customHeight="1" x14ac:dyDescent="0.35">
      <c r="A3" s="6" t="s">
        <v>133</v>
      </c>
      <c r="B3" s="6" t="s">
        <v>140</v>
      </c>
    </row>
    <row r="4" spans="1:2" ht="60.4" customHeight="1" x14ac:dyDescent="0.35">
      <c r="A4" s="6" t="s">
        <v>141</v>
      </c>
      <c r="B4" s="6" t="s">
        <v>142</v>
      </c>
    </row>
    <row r="5" spans="1:2" ht="60.4" customHeight="1" x14ac:dyDescent="0.35">
      <c r="A5" s="6" t="s">
        <v>143</v>
      </c>
      <c r="B5" s="6" t="s">
        <v>144</v>
      </c>
    </row>
    <row r="6" spans="1:2" ht="60.4" customHeight="1" x14ac:dyDescent="0.35">
      <c r="A6" s="6" t="s">
        <v>28</v>
      </c>
      <c r="B6" s="6" t="s">
        <v>145</v>
      </c>
    </row>
    <row r="7" spans="1:2" ht="60.4" customHeight="1" x14ac:dyDescent="0.35">
      <c r="A7" s="6" t="s">
        <v>136</v>
      </c>
      <c r="B7" s="6" t="s">
        <v>146</v>
      </c>
    </row>
    <row r="8" spans="1:2" ht="60.4" customHeight="1" x14ac:dyDescent="0.35">
      <c r="A8" s="6" t="s">
        <v>134</v>
      </c>
      <c r="B8" s="6" t="s">
        <v>147</v>
      </c>
    </row>
    <row r="9" spans="1:2" ht="60.4" customHeight="1" x14ac:dyDescent="0.35">
      <c r="A9" s="6" t="s">
        <v>148</v>
      </c>
      <c r="B9" s="6" t="s">
        <v>149</v>
      </c>
    </row>
    <row r="10" spans="1:2" ht="60.4" customHeight="1" x14ac:dyDescent="0.35">
      <c r="A10" s="6" t="s">
        <v>150</v>
      </c>
      <c r="B10" s="6" t="s">
        <v>151</v>
      </c>
    </row>
    <row r="11" spans="1:2" ht="60.4" customHeight="1" x14ac:dyDescent="0.35">
      <c r="A11" s="6" t="s">
        <v>152</v>
      </c>
      <c r="B11" s="6" t="s">
        <v>153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zoomScaleNormal="100" workbookViewId="0"/>
  </sheetViews>
  <sheetFormatPr defaultColWidth="11.54296875" defaultRowHeight="12.5" x14ac:dyDescent="0.25"/>
  <cols>
    <col min="1" max="1" width="43.26953125" customWidth="1"/>
  </cols>
  <sheetData>
    <row r="1" spans="1:1" x14ac:dyDescent="0.25">
      <c r="A1" t="s">
        <v>27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zoomScaleNormal="100" workbookViewId="0"/>
  </sheetViews>
  <sheetFormatPr defaultColWidth="11.54296875" defaultRowHeight="12.5" x14ac:dyDescent="0.25"/>
  <cols>
    <col min="1" max="1" width="43.26953125" customWidth="1"/>
  </cols>
  <sheetData>
    <row r="1" spans="1:1" ht="60.4" customHeight="1" x14ac:dyDescent="0.25">
      <c r="A1">
        <f ca="1">YEAR(NOW() )-1</f>
        <v>2024</v>
      </c>
    </row>
    <row r="2" spans="1:1" ht="60.4" customHeight="1" x14ac:dyDescent="0.25">
      <c r="A2">
        <f ca="1">YEAR(NOW() )</f>
        <v>2025</v>
      </c>
    </row>
    <row r="3" spans="1:1" ht="60.4" customHeight="1" x14ac:dyDescent="0.25">
      <c r="A3">
        <f ca="1">YEAR(NOW() )+1</f>
        <v>2026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6"/>
  <sheetViews>
    <sheetView zoomScaleNormal="100" workbookViewId="0"/>
  </sheetViews>
  <sheetFormatPr defaultColWidth="11.54296875" defaultRowHeight="12.5" x14ac:dyDescent="0.25"/>
  <sheetData>
    <row r="1" spans="1:1" x14ac:dyDescent="0.25">
      <c r="A1" t="str">
        <f ca="1">CONCATENATE( "01.01.",YEAR(NOW())-1)</f>
        <v>01.01.2024</v>
      </c>
    </row>
    <row r="2" spans="1:1" x14ac:dyDescent="0.25">
      <c r="A2" t="str">
        <f ca="1">CONCATENATE( "01.02.",YEAR(NOW())-1)</f>
        <v>01.02.2024</v>
      </c>
    </row>
    <row r="3" spans="1:1" x14ac:dyDescent="0.25">
      <c r="A3" t="str">
        <f ca="1">CONCATENATE( "01.03.",YEAR(NOW())-1)</f>
        <v>01.03.2024</v>
      </c>
    </row>
    <row r="4" spans="1:1" x14ac:dyDescent="0.25">
      <c r="A4" t="str">
        <f ca="1">CONCATENATE( "01.04.",YEAR(NOW())-1)</f>
        <v>01.04.2024</v>
      </c>
    </row>
    <row r="5" spans="1:1" x14ac:dyDescent="0.25">
      <c r="A5" t="str">
        <f ca="1">CONCATENATE( "01.05.",YEAR(NOW())-1)</f>
        <v>01.05.2024</v>
      </c>
    </row>
    <row r="6" spans="1:1" x14ac:dyDescent="0.25">
      <c r="A6" t="str">
        <f ca="1">CONCATENATE( "01.06.",YEAR(NOW())-1)</f>
        <v>01.06.2024</v>
      </c>
    </row>
    <row r="7" spans="1:1" x14ac:dyDescent="0.25">
      <c r="A7" t="str">
        <f ca="1">CONCATENATE( "01.07.",YEAR(NOW())-1)</f>
        <v>01.07.2024</v>
      </c>
    </row>
    <row r="8" spans="1:1" x14ac:dyDescent="0.25">
      <c r="A8" t="str">
        <f ca="1">CONCATENATE( "01.08.",YEAR(NOW())-1)</f>
        <v>01.08.2024</v>
      </c>
    </row>
    <row r="9" spans="1:1" x14ac:dyDescent="0.25">
      <c r="A9" t="str">
        <f ca="1">CONCATENATE( "01.09.",YEAR(NOW())-1)</f>
        <v>01.09.2024</v>
      </c>
    </row>
    <row r="10" spans="1:1" x14ac:dyDescent="0.25">
      <c r="A10" t="str">
        <f ca="1">CONCATENATE( "01.10.",YEAR(NOW())-1)</f>
        <v>01.10.2024</v>
      </c>
    </row>
    <row r="11" spans="1:1" x14ac:dyDescent="0.25">
      <c r="A11" t="str">
        <f ca="1">CONCATENATE( "01.11.",YEAR(NOW())-1)</f>
        <v>01.11.2024</v>
      </c>
    </row>
    <row r="12" spans="1:1" x14ac:dyDescent="0.25">
      <c r="A12" t="str">
        <f ca="1">CONCATENATE( "01.12.",YEAR(NOW())-1)</f>
        <v>01.12.2024</v>
      </c>
    </row>
    <row r="13" spans="1:1" x14ac:dyDescent="0.25">
      <c r="A13" t="str">
        <f ca="1">CONCATENATE( "01.01.",YEAR(NOW()))</f>
        <v>01.01.2025</v>
      </c>
    </row>
    <row r="14" spans="1:1" x14ac:dyDescent="0.25">
      <c r="A14" t="str">
        <f ca="1">CONCATENATE( "01.02.",YEAR(NOW()))</f>
        <v>01.02.2025</v>
      </c>
    </row>
    <row r="15" spans="1:1" x14ac:dyDescent="0.25">
      <c r="A15" t="str">
        <f ca="1">CONCATENATE( "01.03.",YEAR(NOW()))</f>
        <v>01.03.2025</v>
      </c>
    </row>
    <row r="16" spans="1:1" x14ac:dyDescent="0.25">
      <c r="A16" t="str">
        <f ca="1">CONCATENATE( "01.04.",YEAR(NOW()))</f>
        <v>01.04.2025</v>
      </c>
    </row>
    <row r="17" spans="1:1" x14ac:dyDescent="0.25">
      <c r="A17" t="str">
        <f ca="1">CONCATENATE( "01.05.",YEAR(NOW()))</f>
        <v>01.05.2025</v>
      </c>
    </row>
    <row r="18" spans="1:1" x14ac:dyDescent="0.25">
      <c r="A18" t="str">
        <f ca="1">CONCATENATE( "01.06.",YEAR(NOW()))</f>
        <v>01.06.2025</v>
      </c>
    </row>
    <row r="19" spans="1:1" x14ac:dyDescent="0.25">
      <c r="A19" t="str">
        <f ca="1">CONCATENATE( "01.07.",YEAR(NOW()))</f>
        <v>01.07.2025</v>
      </c>
    </row>
    <row r="20" spans="1:1" x14ac:dyDescent="0.25">
      <c r="A20" t="str">
        <f ca="1">CONCATENATE( "01.08.",YEAR(NOW()))</f>
        <v>01.08.2025</v>
      </c>
    </row>
    <row r="21" spans="1:1" x14ac:dyDescent="0.25">
      <c r="A21" t="str">
        <f ca="1">CONCATENATE( "01.09.",YEAR(NOW()))</f>
        <v>01.09.2025</v>
      </c>
    </row>
    <row r="22" spans="1:1" x14ac:dyDescent="0.25">
      <c r="A22" t="str">
        <f ca="1">CONCATENATE( "01.10.",YEAR(NOW()))</f>
        <v>01.10.2025</v>
      </c>
    </row>
    <row r="23" spans="1:1" x14ac:dyDescent="0.25">
      <c r="A23" t="str">
        <f ca="1">CONCATENATE( "01.11.",YEAR(NOW()))</f>
        <v>01.11.2025</v>
      </c>
    </row>
    <row r="24" spans="1:1" x14ac:dyDescent="0.25">
      <c r="A24" t="str">
        <f ca="1">CONCATENATE( "01.12.",YEAR(NOW()))</f>
        <v>01.12.2025</v>
      </c>
    </row>
    <row r="25" spans="1:1" x14ac:dyDescent="0.25">
      <c r="A25" t="str">
        <f ca="1">CONCATENATE( "01.01.",YEAR(NOW())+1)</f>
        <v>01.01.2026</v>
      </c>
    </row>
    <row r="26" spans="1:1" x14ac:dyDescent="0.25">
      <c r="A26" t="str">
        <f ca="1">CONCATENATE( "01.02.",YEAR(NOW())+1)</f>
        <v>01.02.2026</v>
      </c>
    </row>
    <row r="27" spans="1:1" x14ac:dyDescent="0.25">
      <c r="A27" t="str">
        <f ca="1">CONCATENATE( "01.03.",YEAR(NOW())+1)</f>
        <v>01.03.2026</v>
      </c>
    </row>
    <row r="28" spans="1:1" x14ac:dyDescent="0.25">
      <c r="A28" t="str">
        <f ca="1">CONCATENATE( "01.04.",YEAR(NOW())+1)</f>
        <v>01.04.2026</v>
      </c>
    </row>
    <row r="29" spans="1:1" x14ac:dyDescent="0.25">
      <c r="A29" t="str">
        <f ca="1">CONCATENATE( "01.05.",YEAR(NOW())+1)</f>
        <v>01.05.2026</v>
      </c>
    </row>
    <row r="30" spans="1:1" x14ac:dyDescent="0.25">
      <c r="A30" t="str">
        <f ca="1">CONCATENATE( "01.06.",YEAR(NOW())+1)</f>
        <v>01.06.2026</v>
      </c>
    </row>
    <row r="31" spans="1:1" x14ac:dyDescent="0.25">
      <c r="A31" t="str">
        <f ca="1">CONCATENATE( "01.07.",YEAR(NOW())+1)</f>
        <v>01.07.2026</v>
      </c>
    </row>
    <row r="32" spans="1:1" x14ac:dyDescent="0.25">
      <c r="A32" t="str">
        <f ca="1">CONCATENATE( "01.08.",YEAR(NOW())+1)</f>
        <v>01.08.2026</v>
      </c>
    </row>
    <row r="33" spans="1:1" x14ac:dyDescent="0.25">
      <c r="A33" t="str">
        <f ca="1">CONCATENATE( "01.09.",YEAR(NOW())+1)</f>
        <v>01.09.2026</v>
      </c>
    </row>
    <row r="34" spans="1:1" x14ac:dyDescent="0.25">
      <c r="A34" t="str">
        <f ca="1">CONCATENATE( "01.10.",YEAR(NOW())+1)</f>
        <v>01.10.2026</v>
      </c>
    </row>
    <row r="35" spans="1:1" x14ac:dyDescent="0.25">
      <c r="A35" t="str">
        <f ca="1">CONCATENATE( "01.11.",YEAR(NOW())+1)</f>
        <v>01.11.2026</v>
      </c>
    </row>
    <row r="36" spans="1:1" x14ac:dyDescent="0.25">
      <c r="A36" t="str">
        <f ca="1">CONCATENATE( "01.12.",YEAR(NOW())+1)</f>
        <v>01.12.2026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6"/>
  <sheetViews>
    <sheetView topLeftCell="A50" zoomScaleNormal="100" workbookViewId="0"/>
  </sheetViews>
  <sheetFormatPr defaultColWidth="11.54296875" defaultRowHeight="12.5" x14ac:dyDescent="0.25"/>
  <cols>
    <col min="1" max="1" width="43.26953125" customWidth="1"/>
    <col min="2" max="2" width="45" customWidth="1"/>
  </cols>
  <sheetData>
    <row r="1" spans="1:2" ht="60.4" customHeight="1" x14ac:dyDescent="0.25">
      <c r="A1" s="2">
        <v>2000</v>
      </c>
      <c r="B1" t="s">
        <v>158</v>
      </c>
    </row>
    <row r="2" spans="1:2" ht="60.4" customHeight="1" x14ac:dyDescent="0.25">
      <c r="A2" s="2">
        <v>2100</v>
      </c>
      <c r="B2" t="s">
        <v>159</v>
      </c>
    </row>
    <row r="3" spans="1:2" ht="60.4" customHeight="1" x14ac:dyDescent="0.25">
      <c r="A3" s="2">
        <v>2110</v>
      </c>
      <c r="B3" t="s">
        <v>160</v>
      </c>
    </row>
    <row r="4" spans="1:2" ht="60.4" customHeight="1" x14ac:dyDescent="0.25">
      <c r="A4" s="2">
        <v>2111</v>
      </c>
      <c r="B4" t="s">
        <v>161</v>
      </c>
    </row>
    <row r="5" spans="1:2" ht="60.4" customHeight="1" x14ac:dyDescent="0.25">
      <c r="A5" s="2">
        <v>2112</v>
      </c>
      <c r="B5" t="s">
        <v>162</v>
      </c>
    </row>
    <row r="6" spans="1:2" ht="60.4" customHeight="1" x14ac:dyDescent="0.25">
      <c r="A6" s="2">
        <v>2120</v>
      </c>
      <c r="B6" t="s">
        <v>163</v>
      </c>
    </row>
    <row r="7" spans="1:2" ht="60.4" customHeight="1" x14ac:dyDescent="0.25">
      <c r="A7" s="2">
        <v>2200</v>
      </c>
      <c r="B7" t="s">
        <v>164</v>
      </c>
    </row>
    <row r="8" spans="1:2" ht="60.4" customHeight="1" x14ac:dyDescent="0.25">
      <c r="A8" s="2">
        <v>2210</v>
      </c>
      <c r="B8" t="s">
        <v>165</v>
      </c>
    </row>
    <row r="9" spans="1:2" ht="60.4" customHeight="1" x14ac:dyDescent="0.25">
      <c r="A9" s="2">
        <v>2220</v>
      </c>
      <c r="B9" t="s">
        <v>166</v>
      </c>
    </row>
    <row r="10" spans="1:2" ht="60.4" customHeight="1" x14ac:dyDescent="0.25">
      <c r="A10" s="2">
        <v>2230</v>
      </c>
      <c r="B10" t="s">
        <v>167</v>
      </c>
    </row>
    <row r="11" spans="1:2" ht="60.4" customHeight="1" x14ac:dyDescent="0.25">
      <c r="A11" s="2">
        <v>2240</v>
      </c>
      <c r="B11" t="s">
        <v>168</v>
      </c>
    </row>
    <row r="12" spans="1:2" ht="60.4" customHeight="1" x14ac:dyDescent="0.25">
      <c r="A12" s="2">
        <v>2250</v>
      </c>
      <c r="B12" t="s">
        <v>169</v>
      </c>
    </row>
    <row r="13" spans="1:2" ht="60.4" customHeight="1" x14ac:dyDescent="0.25">
      <c r="A13" s="2">
        <v>2260</v>
      </c>
      <c r="B13" t="s">
        <v>170</v>
      </c>
    </row>
    <row r="14" spans="1:2" ht="60.4" customHeight="1" x14ac:dyDescent="0.25">
      <c r="A14" s="2">
        <v>2270</v>
      </c>
      <c r="B14" t="s">
        <v>171</v>
      </c>
    </row>
    <row r="15" spans="1:2" ht="60.4" customHeight="1" x14ac:dyDescent="0.25">
      <c r="A15" s="2">
        <v>2271</v>
      </c>
      <c r="B15" t="s">
        <v>172</v>
      </c>
    </row>
    <row r="16" spans="1:2" ht="60.4" customHeight="1" x14ac:dyDescent="0.25">
      <c r="A16" s="2">
        <v>2272</v>
      </c>
      <c r="B16" t="s">
        <v>173</v>
      </c>
    </row>
    <row r="17" spans="1:2" ht="60.4" customHeight="1" x14ac:dyDescent="0.25">
      <c r="A17" s="2">
        <v>2273</v>
      </c>
      <c r="B17" t="s">
        <v>174</v>
      </c>
    </row>
    <row r="18" spans="1:2" ht="60.4" customHeight="1" x14ac:dyDescent="0.25">
      <c r="A18" s="2">
        <v>2274</v>
      </c>
      <c r="B18" t="s">
        <v>175</v>
      </c>
    </row>
    <row r="19" spans="1:2" ht="60.4" customHeight="1" x14ac:dyDescent="0.25">
      <c r="A19" s="2">
        <v>2275</v>
      </c>
      <c r="B19" t="s">
        <v>176</v>
      </c>
    </row>
    <row r="20" spans="1:2" ht="60.4" customHeight="1" x14ac:dyDescent="0.25">
      <c r="A20" s="2">
        <v>2276</v>
      </c>
      <c r="B20" t="s">
        <v>177</v>
      </c>
    </row>
    <row r="21" spans="1:2" ht="60.4" customHeight="1" x14ac:dyDescent="0.25">
      <c r="A21" s="2">
        <v>2280</v>
      </c>
      <c r="B21" t="s">
        <v>178</v>
      </c>
    </row>
    <row r="22" spans="1:2" ht="60.4" customHeight="1" x14ac:dyDescent="0.25">
      <c r="A22" s="2">
        <v>2281</v>
      </c>
      <c r="B22" t="s">
        <v>179</v>
      </c>
    </row>
    <row r="23" spans="1:2" ht="60.4" customHeight="1" x14ac:dyDescent="0.25">
      <c r="A23" s="2">
        <v>2282</v>
      </c>
      <c r="B23" t="s">
        <v>180</v>
      </c>
    </row>
    <row r="24" spans="1:2" ht="60.4" customHeight="1" x14ac:dyDescent="0.25">
      <c r="A24" s="2">
        <v>2400</v>
      </c>
      <c r="B24" t="s">
        <v>181</v>
      </c>
    </row>
    <row r="25" spans="1:2" ht="60.4" customHeight="1" x14ac:dyDescent="0.25">
      <c r="A25" s="2">
        <v>2410</v>
      </c>
      <c r="B25" t="s">
        <v>182</v>
      </c>
    </row>
    <row r="26" spans="1:2" ht="60.4" customHeight="1" x14ac:dyDescent="0.25">
      <c r="A26" s="2">
        <v>2420</v>
      </c>
      <c r="B26" t="s">
        <v>183</v>
      </c>
    </row>
    <row r="27" spans="1:2" ht="60.4" customHeight="1" x14ac:dyDescent="0.25">
      <c r="A27" s="2">
        <v>2600</v>
      </c>
      <c r="B27" t="s">
        <v>184</v>
      </c>
    </row>
    <row r="28" spans="1:2" ht="60.4" customHeight="1" x14ac:dyDescent="0.25">
      <c r="A28" s="2">
        <v>2610</v>
      </c>
      <c r="B28" t="s">
        <v>185</v>
      </c>
    </row>
    <row r="29" spans="1:2" ht="60.4" customHeight="1" x14ac:dyDescent="0.25">
      <c r="A29" s="2">
        <v>2620</v>
      </c>
      <c r="B29" t="s">
        <v>186</v>
      </c>
    </row>
    <row r="30" spans="1:2" ht="60.4" customHeight="1" x14ac:dyDescent="0.25">
      <c r="A30" s="2">
        <v>2630</v>
      </c>
      <c r="B30" t="s">
        <v>187</v>
      </c>
    </row>
    <row r="31" spans="1:2" ht="60.4" customHeight="1" x14ac:dyDescent="0.25">
      <c r="A31" s="2">
        <v>2700</v>
      </c>
      <c r="B31" t="s">
        <v>188</v>
      </c>
    </row>
    <row r="32" spans="1:2" ht="60.4" customHeight="1" x14ac:dyDescent="0.25">
      <c r="A32" s="2">
        <v>2710</v>
      </c>
      <c r="B32" t="s">
        <v>189</v>
      </c>
    </row>
    <row r="33" spans="1:2" ht="60.4" customHeight="1" x14ac:dyDescent="0.25">
      <c r="A33" s="2">
        <v>2720</v>
      </c>
      <c r="B33" t="s">
        <v>190</v>
      </c>
    </row>
    <row r="34" spans="1:2" ht="60.4" customHeight="1" x14ac:dyDescent="0.25">
      <c r="A34" s="2">
        <v>2730</v>
      </c>
      <c r="B34" t="s">
        <v>191</v>
      </c>
    </row>
    <row r="35" spans="1:2" ht="60.4" customHeight="1" x14ac:dyDescent="0.25">
      <c r="A35" s="2">
        <v>2800</v>
      </c>
      <c r="B35" t="s">
        <v>192</v>
      </c>
    </row>
    <row r="36" spans="1:2" ht="60.4" customHeight="1" x14ac:dyDescent="0.25">
      <c r="A36" s="2">
        <v>3000</v>
      </c>
      <c r="B36" t="s">
        <v>193</v>
      </c>
    </row>
    <row r="37" spans="1:2" ht="60.4" customHeight="1" x14ac:dyDescent="0.25">
      <c r="A37" s="2">
        <v>3100</v>
      </c>
      <c r="B37" t="s">
        <v>194</v>
      </c>
    </row>
    <row r="38" spans="1:2" ht="60.4" customHeight="1" x14ac:dyDescent="0.25">
      <c r="A38" s="2">
        <v>3110</v>
      </c>
      <c r="B38" t="s">
        <v>195</v>
      </c>
    </row>
    <row r="39" spans="1:2" ht="60.4" customHeight="1" x14ac:dyDescent="0.25">
      <c r="A39" s="2">
        <v>3120</v>
      </c>
      <c r="B39" t="s">
        <v>196</v>
      </c>
    </row>
    <row r="40" spans="1:2" ht="60.4" customHeight="1" x14ac:dyDescent="0.25">
      <c r="A40" s="2">
        <v>3121</v>
      </c>
      <c r="B40" t="s">
        <v>197</v>
      </c>
    </row>
    <row r="41" spans="1:2" ht="60.4" customHeight="1" x14ac:dyDescent="0.25">
      <c r="A41" s="2">
        <v>3122</v>
      </c>
      <c r="B41" t="s">
        <v>198</v>
      </c>
    </row>
    <row r="42" spans="1:2" ht="60.4" customHeight="1" x14ac:dyDescent="0.25">
      <c r="A42" s="2">
        <v>3130</v>
      </c>
      <c r="B42" t="s">
        <v>199</v>
      </c>
    </row>
    <row r="43" spans="1:2" ht="60.4" customHeight="1" x14ac:dyDescent="0.25">
      <c r="A43" s="2">
        <v>3131</v>
      </c>
      <c r="B43" t="s">
        <v>200</v>
      </c>
    </row>
    <row r="44" spans="1:2" ht="60.4" customHeight="1" x14ac:dyDescent="0.25">
      <c r="A44" s="2">
        <v>3132</v>
      </c>
      <c r="B44" t="s">
        <v>201</v>
      </c>
    </row>
    <row r="45" spans="1:2" ht="60.4" customHeight="1" x14ac:dyDescent="0.25">
      <c r="A45" s="2">
        <v>3140</v>
      </c>
      <c r="B45" t="s">
        <v>202</v>
      </c>
    </row>
    <row r="46" spans="1:2" ht="60.4" customHeight="1" x14ac:dyDescent="0.25">
      <c r="A46" s="2">
        <v>3141</v>
      </c>
      <c r="B46" t="s">
        <v>203</v>
      </c>
    </row>
    <row r="47" spans="1:2" ht="60.4" customHeight="1" x14ac:dyDescent="0.25">
      <c r="A47" s="2">
        <v>3142</v>
      </c>
      <c r="B47" t="s">
        <v>204</v>
      </c>
    </row>
    <row r="48" spans="1:2" ht="60.4" customHeight="1" x14ac:dyDescent="0.25">
      <c r="A48" s="2">
        <v>3143</v>
      </c>
      <c r="B48" t="s">
        <v>205</v>
      </c>
    </row>
    <row r="49" spans="1:2" ht="60.4" customHeight="1" x14ac:dyDescent="0.25">
      <c r="A49" s="2">
        <v>3150</v>
      </c>
      <c r="B49" t="s">
        <v>206</v>
      </c>
    </row>
    <row r="50" spans="1:2" ht="60.4" customHeight="1" x14ac:dyDescent="0.25">
      <c r="A50" s="2">
        <v>3160</v>
      </c>
      <c r="B50" t="s">
        <v>207</v>
      </c>
    </row>
    <row r="51" spans="1:2" ht="60.4" customHeight="1" x14ac:dyDescent="0.25">
      <c r="A51" s="2">
        <v>3200</v>
      </c>
      <c r="B51" t="s">
        <v>208</v>
      </c>
    </row>
    <row r="52" spans="1:2" ht="60.4" customHeight="1" x14ac:dyDescent="0.25">
      <c r="A52" s="2">
        <v>3210</v>
      </c>
      <c r="B52" t="s">
        <v>209</v>
      </c>
    </row>
    <row r="53" spans="1:2" ht="60.4" customHeight="1" x14ac:dyDescent="0.25">
      <c r="A53" s="2">
        <v>3220</v>
      </c>
      <c r="B53" t="s">
        <v>210</v>
      </c>
    </row>
    <row r="54" spans="1:2" ht="60.4" customHeight="1" x14ac:dyDescent="0.25">
      <c r="A54" s="2">
        <v>3230</v>
      </c>
      <c r="B54" t="s">
        <v>211</v>
      </c>
    </row>
    <row r="55" spans="1:2" ht="60.4" customHeight="1" x14ac:dyDescent="0.25">
      <c r="A55" s="2">
        <v>3240</v>
      </c>
      <c r="B55" t="s">
        <v>212</v>
      </c>
    </row>
    <row r="56" spans="1:2" ht="60.4" customHeight="1" x14ac:dyDescent="0.25">
      <c r="A56" s="2">
        <v>9000</v>
      </c>
      <c r="B56" t="s">
        <v>213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7"/>
  <sheetViews>
    <sheetView zoomScaleNormal="100" zoomScalePageLayoutView="60" workbookViewId="0"/>
  </sheetViews>
  <sheetFormatPr defaultColWidth="11.54296875" defaultRowHeight="12.5" x14ac:dyDescent="0.25"/>
  <cols>
    <col min="1" max="1" width="64.7265625" customWidth="1"/>
    <col min="2" max="2" width="17.1796875" customWidth="1"/>
  </cols>
  <sheetData>
    <row r="1" spans="1:2" x14ac:dyDescent="0.25">
      <c r="A1" t="s">
        <v>214</v>
      </c>
      <c r="B1" t="s">
        <v>215</v>
      </c>
    </row>
    <row r="2" spans="1:2" x14ac:dyDescent="0.25">
      <c r="A2" t="s">
        <v>216</v>
      </c>
      <c r="B2" t="s">
        <v>217</v>
      </c>
    </row>
    <row r="3" spans="1:2" x14ac:dyDescent="0.25">
      <c r="A3" t="s">
        <v>61</v>
      </c>
      <c r="B3" t="s">
        <v>218</v>
      </c>
    </row>
    <row r="4" spans="1:2" x14ac:dyDescent="0.25">
      <c r="A4" t="s">
        <v>30</v>
      </c>
      <c r="B4" t="s">
        <v>219</v>
      </c>
    </row>
    <row r="5" spans="1:2" x14ac:dyDescent="0.25">
      <c r="A5" t="s">
        <v>220</v>
      </c>
      <c r="B5" t="s">
        <v>221</v>
      </c>
    </row>
    <row r="6" spans="1:2" x14ac:dyDescent="0.25">
      <c r="A6" t="s">
        <v>222</v>
      </c>
      <c r="B6" t="s">
        <v>223</v>
      </c>
    </row>
    <row r="7" spans="1:2" x14ac:dyDescent="0.25">
      <c r="A7" t="s">
        <v>224</v>
      </c>
      <c r="B7" t="s">
        <v>225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Список планів</vt:lpstr>
      <vt:lpstr>Тип процедури</vt:lpstr>
      <vt:lpstr>Валюти</vt:lpstr>
      <vt:lpstr>Рік</vt:lpstr>
      <vt:lpstr>Початок проведення закупівлі</vt:lpstr>
      <vt:lpstr>КЕКВ</vt:lpstr>
      <vt:lpstr>Джерело фінансування. тип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6</cp:revision>
  <dcterms:created xsi:type="dcterms:W3CDTF">2017-01-10T11:54:21Z</dcterms:created>
  <dcterms:modified xsi:type="dcterms:W3CDTF">2025-04-17T08:49:52Z</dcterms:modified>
  <dc:language>ru-RU</dc:language>
</cp:coreProperties>
</file>